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OE\2024 SOE\COUNTY RESULTS\"/>
    </mc:Choice>
  </mc:AlternateContent>
  <xr:revisionPtr revIDLastSave="0" documentId="8_{B4612071-6C19-4CD0-B213-972231A53A54}" xr6:coauthVersionLast="47" xr6:coauthVersionMax="47" xr10:uidLastSave="{00000000-0000-0000-0000-000000000000}"/>
  <bookViews>
    <workbookView xWindow="28680" yWindow="-240" windowWidth="29040" windowHeight="15720" xr2:uid="{00000000-000D-0000-FFFF-FFFF00000000}"/>
  </bookViews>
  <sheets>
    <sheet name="Carcass" sheetId="1" r:id="rId1"/>
    <sheet name="Ultrasoun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9" i="1" l="1"/>
  <c r="J49" i="1"/>
  <c r="K49" i="1"/>
  <c r="R49" i="1"/>
  <c r="S49" i="1"/>
  <c r="T49" i="1"/>
  <c r="G48" i="1"/>
  <c r="J48" i="1"/>
  <c r="K48" i="1" s="1"/>
  <c r="G24" i="1"/>
  <c r="J24" i="1"/>
  <c r="S24" i="1" s="1"/>
  <c r="K24" i="1"/>
  <c r="R24" i="1"/>
  <c r="G25" i="1"/>
  <c r="J25" i="1"/>
  <c r="K25" i="1" s="1"/>
  <c r="G26" i="1"/>
  <c r="J26" i="1"/>
  <c r="K26" i="1"/>
  <c r="R26" i="1"/>
  <c r="S26" i="1"/>
  <c r="T26" i="1"/>
  <c r="G27" i="1"/>
  <c r="J27" i="1"/>
  <c r="K27" i="1" s="1"/>
  <c r="G28" i="1"/>
  <c r="J28" i="1"/>
  <c r="K28" i="1"/>
  <c r="R28" i="1"/>
  <c r="S28" i="1"/>
  <c r="T28" i="1"/>
  <c r="G29" i="1"/>
  <c r="J29" i="1"/>
  <c r="K29" i="1"/>
  <c r="G30" i="1"/>
  <c r="J30" i="1"/>
  <c r="K30" i="1" s="1"/>
  <c r="G31" i="1"/>
  <c r="J31" i="1"/>
  <c r="K31" i="1" s="1"/>
  <c r="G32" i="1"/>
  <c r="J32" i="1"/>
  <c r="K32" i="1"/>
  <c r="G33" i="1"/>
  <c r="J33" i="1"/>
  <c r="K33" i="1"/>
  <c r="R33" i="1"/>
  <c r="S33" i="1" s="1"/>
  <c r="G34" i="1"/>
  <c r="J34" i="1"/>
  <c r="K34" i="1" s="1"/>
  <c r="G35" i="1"/>
  <c r="J35" i="1"/>
  <c r="K35" i="1"/>
  <c r="G36" i="1"/>
  <c r="J36" i="1"/>
  <c r="K36" i="1"/>
  <c r="G37" i="1"/>
  <c r="J37" i="1"/>
  <c r="K37" i="1"/>
  <c r="R37" i="1"/>
  <c r="G38" i="1"/>
  <c r="J38" i="1"/>
  <c r="K38" i="1"/>
  <c r="G39" i="1"/>
  <c r="J39" i="1"/>
  <c r="K39" i="1"/>
  <c r="R39" i="1"/>
  <c r="S39" i="1"/>
  <c r="T39" i="1"/>
  <c r="G40" i="1"/>
  <c r="J40" i="1"/>
  <c r="K40" i="1"/>
  <c r="G41" i="1"/>
  <c r="J41" i="1"/>
  <c r="K41" i="1"/>
  <c r="R41" i="1"/>
  <c r="G42" i="1"/>
  <c r="J42" i="1"/>
  <c r="K42" i="1"/>
  <c r="R42" i="1"/>
  <c r="G43" i="1"/>
  <c r="J43" i="1"/>
  <c r="K43" i="1" s="1"/>
  <c r="G44" i="1"/>
  <c r="J44" i="1"/>
  <c r="K44" i="1" s="1"/>
  <c r="G45" i="1"/>
  <c r="J45" i="1"/>
  <c r="K45" i="1"/>
  <c r="G46" i="1"/>
  <c r="J46" i="1"/>
  <c r="K46" i="1"/>
  <c r="R46" i="1"/>
  <c r="S46" i="1"/>
  <c r="G47" i="1"/>
  <c r="J47" i="1"/>
  <c r="K47" i="1" s="1"/>
  <c r="G19" i="1"/>
  <c r="J19" i="1"/>
  <c r="K19" i="1" s="1"/>
  <c r="G16" i="1"/>
  <c r="J16" i="1"/>
  <c r="K16" i="1" s="1"/>
  <c r="G23" i="1"/>
  <c r="J23" i="1"/>
  <c r="K23" i="1" s="1"/>
  <c r="G22" i="1"/>
  <c r="J22" i="1"/>
  <c r="G10" i="1"/>
  <c r="J10" i="1"/>
  <c r="K10" i="1" s="1"/>
  <c r="G15" i="1"/>
  <c r="J15" i="1"/>
  <c r="G11" i="1"/>
  <c r="J11" i="1"/>
  <c r="K11" i="1" s="1"/>
  <c r="G7" i="1"/>
  <c r="J7" i="1"/>
  <c r="G20" i="1"/>
  <c r="J20" i="1"/>
  <c r="K20" i="1" s="1"/>
  <c r="G9" i="1"/>
  <c r="J9" i="1"/>
  <c r="K9" i="1" s="1"/>
  <c r="G14" i="1"/>
  <c r="J14" i="1"/>
  <c r="K14" i="1" s="1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R31" i="1" l="1"/>
  <c r="T31" i="1" s="1"/>
  <c r="R35" i="1"/>
  <c r="R44" i="1"/>
  <c r="T24" i="1"/>
  <c r="S37" i="1"/>
  <c r="R29" i="1"/>
  <c r="R45" i="1"/>
  <c r="T45" i="1" s="1"/>
  <c r="S44" i="1"/>
  <c r="T44" i="1" s="1"/>
  <c r="T29" i="1"/>
  <c r="S45" i="1"/>
  <c r="S35" i="1"/>
  <c r="T35" i="1" s="1"/>
  <c r="T42" i="1"/>
  <c r="R34" i="1"/>
  <c r="S34" i="1" s="1"/>
  <c r="T34" i="1" s="1"/>
  <c r="T33" i="1"/>
  <c r="S41" i="1"/>
  <c r="T41" i="1" s="1"/>
  <c r="R43" i="1"/>
  <c r="S43" i="1" s="1"/>
  <c r="R38" i="1"/>
  <c r="R27" i="1"/>
  <c r="T27" i="1" s="1"/>
  <c r="R25" i="1"/>
  <c r="R48" i="1"/>
  <c r="S48" i="1" s="1"/>
  <c r="T46" i="1"/>
  <c r="R36" i="1"/>
  <c r="S36" i="1" s="1"/>
  <c r="T36" i="1" s="1"/>
  <c r="R47" i="1"/>
  <c r="T47" i="1" s="1"/>
  <c r="T37" i="1"/>
  <c r="R40" i="1"/>
  <c r="R32" i="1"/>
  <c r="S32" i="1" s="1"/>
  <c r="T32" i="1" s="1"/>
  <c r="T40" i="1"/>
  <c r="S38" i="1"/>
  <c r="T38" i="1" s="1"/>
  <c r="R30" i="1"/>
  <c r="R9" i="1"/>
  <c r="K7" i="1"/>
  <c r="K15" i="1"/>
  <c r="K22" i="1"/>
  <c r="R14" i="1"/>
  <c r="S14" i="1" s="1"/>
  <c r="T14" i="1" s="1"/>
  <c r="R20" i="1"/>
  <c r="S20" i="1" s="1"/>
  <c r="T20" i="1" s="1"/>
  <c r="R11" i="1"/>
  <c r="S11" i="1" s="1"/>
  <c r="R10" i="1"/>
  <c r="R23" i="1"/>
  <c r="S23" i="1" s="1"/>
  <c r="R16" i="1"/>
  <c r="R19" i="1"/>
  <c r="S19" i="1" s="1"/>
  <c r="T43" i="1" l="1"/>
  <c r="T48" i="1"/>
  <c r="S25" i="1"/>
  <c r="T25" i="1" s="1"/>
  <c r="S30" i="1"/>
  <c r="T30" i="1" s="1"/>
  <c r="S9" i="1"/>
  <c r="T9" i="1" s="1"/>
  <c r="T11" i="1"/>
  <c r="S10" i="1"/>
  <c r="T10" i="1" s="1"/>
  <c r="T23" i="1"/>
  <c r="T19" i="1"/>
  <c r="R22" i="1"/>
  <c r="R7" i="1"/>
  <c r="S16" i="1"/>
  <c r="T16" i="1" s="1"/>
  <c r="R15" i="1"/>
  <c r="S15" i="1" s="1"/>
  <c r="E68" i="2"/>
  <c r="I68" i="2" s="1"/>
  <c r="E67" i="2"/>
  <c r="I67" i="2" s="1"/>
  <c r="E66" i="2"/>
  <c r="I66" i="2" s="1"/>
  <c r="J66" i="2" s="1"/>
  <c r="E65" i="2"/>
  <c r="I65" i="2" s="1"/>
  <c r="E64" i="2"/>
  <c r="E63" i="2"/>
  <c r="I63" i="2" s="1"/>
  <c r="J62" i="2"/>
  <c r="E62" i="2"/>
  <c r="I62" i="2" s="1"/>
  <c r="E61" i="2"/>
  <c r="I61" i="2" s="1"/>
  <c r="E60" i="2"/>
  <c r="I60" i="2" s="1"/>
  <c r="E59" i="2"/>
  <c r="I59" i="2" s="1"/>
  <c r="E58" i="2"/>
  <c r="I58" i="2" s="1"/>
  <c r="E57" i="2"/>
  <c r="I57" i="2" s="1"/>
  <c r="E56" i="2"/>
  <c r="I56" i="2" s="1"/>
  <c r="E55" i="2"/>
  <c r="I55" i="2" s="1"/>
  <c r="E54" i="2"/>
  <c r="I54" i="2" s="1"/>
  <c r="E53" i="2"/>
  <c r="I53" i="2" s="1"/>
  <c r="E52" i="2"/>
  <c r="I52" i="2" s="1"/>
  <c r="E51" i="2"/>
  <c r="I51" i="2" s="1"/>
  <c r="E50" i="2"/>
  <c r="I50" i="2" s="1"/>
  <c r="E49" i="2"/>
  <c r="I49" i="2" s="1"/>
  <c r="E48" i="2"/>
  <c r="I48" i="2" s="1"/>
  <c r="E47" i="2"/>
  <c r="I47" i="2" s="1"/>
  <c r="E46" i="2"/>
  <c r="I46" i="2" s="1"/>
  <c r="E45" i="2"/>
  <c r="I45" i="2" s="1"/>
  <c r="E44" i="2"/>
  <c r="I44" i="2" s="1"/>
  <c r="E43" i="2"/>
  <c r="I43" i="2" s="1"/>
  <c r="E42" i="2"/>
  <c r="I42" i="2" s="1"/>
  <c r="E41" i="2"/>
  <c r="I41" i="2" s="1"/>
  <c r="E40" i="2"/>
  <c r="I40" i="2" s="1"/>
  <c r="E39" i="2"/>
  <c r="I39" i="2" s="1"/>
  <c r="E38" i="2"/>
  <c r="I38" i="2" s="1"/>
  <c r="E37" i="2"/>
  <c r="I37" i="2" s="1"/>
  <c r="E36" i="2"/>
  <c r="I36" i="2" s="1"/>
  <c r="E35" i="2"/>
  <c r="I35" i="2" s="1"/>
  <c r="E34" i="2"/>
  <c r="I34" i="2" s="1"/>
  <c r="E33" i="2"/>
  <c r="I33" i="2" s="1"/>
  <c r="E32" i="2"/>
  <c r="I32" i="2" s="1"/>
  <c r="E31" i="2"/>
  <c r="I31" i="2" s="1"/>
  <c r="E30" i="2"/>
  <c r="I30" i="2" s="1"/>
  <c r="E29" i="2"/>
  <c r="I29" i="2" s="1"/>
  <c r="E28" i="2"/>
  <c r="I28" i="2" s="1"/>
  <c r="E27" i="2"/>
  <c r="I27" i="2" s="1"/>
  <c r="E26" i="2"/>
  <c r="I26" i="2" s="1"/>
  <c r="E25" i="2"/>
  <c r="I25" i="2" s="1"/>
  <c r="E24" i="2"/>
  <c r="I24" i="2" s="1"/>
  <c r="E23" i="2"/>
  <c r="I23" i="2" s="1"/>
  <c r="E22" i="2"/>
  <c r="I22" i="2" s="1"/>
  <c r="E21" i="2"/>
  <c r="I21" i="2" s="1"/>
  <c r="E20" i="2"/>
  <c r="I20" i="2" s="1"/>
  <c r="E19" i="2"/>
  <c r="I19" i="2" s="1"/>
  <c r="E18" i="2"/>
  <c r="I18" i="2" s="1"/>
  <c r="E17" i="2"/>
  <c r="I17" i="2" s="1"/>
  <c r="E16" i="2"/>
  <c r="I16" i="2" s="1"/>
  <c r="E15" i="2"/>
  <c r="I15" i="2" s="1"/>
  <c r="E14" i="2"/>
  <c r="I14" i="2" s="1"/>
  <c r="E13" i="2"/>
  <c r="I13" i="2" s="1"/>
  <c r="E12" i="2"/>
  <c r="I12" i="2" s="1"/>
  <c r="E11" i="2"/>
  <c r="I11" i="2" s="1"/>
  <c r="E10" i="2"/>
  <c r="I10" i="2" s="1"/>
  <c r="E9" i="2"/>
  <c r="I9" i="2" s="1"/>
  <c r="E8" i="2"/>
  <c r="S7" i="1" l="1"/>
  <c r="T7" i="1" s="1"/>
  <c r="S22" i="1"/>
  <c r="T22" i="1" s="1"/>
  <c r="T15" i="1"/>
  <c r="I8" i="2"/>
  <c r="I64" i="2"/>
  <c r="J64" i="2" s="1"/>
  <c r="J14" i="2"/>
  <c r="J30" i="2"/>
  <c r="J46" i="2"/>
  <c r="J58" i="2"/>
  <c r="J24" i="2"/>
  <c r="J40" i="2"/>
  <c r="J56" i="2"/>
  <c r="J10" i="2"/>
  <c r="J26" i="2"/>
  <c r="J42" i="2"/>
  <c r="J43" i="2"/>
  <c r="J55" i="2"/>
  <c r="J16" i="2"/>
  <c r="J48" i="2"/>
  <c r="J13" i="2"/>
  <c r="J21" i="2"/>
  <c r="J18" i="2"/>
  <c r="J22" i="2"/>
  <c r="J29" i="2"/>
  <c r="J37" i="2"/>
  <c r="J59" i="2"/>
  <c r="J11" i="2"/>
  <c r="J23" i="2"/>
  <c r="J34" i="2"/>
  <c r="J38" i="2"/>
  <c r="J45" i="2"/>
  <c r="J53" i="2"/>
  <c r="J68" i="2"/>
  <c r="J8" i="2"/>
  <c r="L8" i="2" s="1"/>
  <c r="M8" i="2" s="1"/>
  <c r="J20" i="2"/>
  <c r="J27" i="2"/>
  <c r="J39" i="2"/>
  <c r="J50" i="2"/>
  <c r="J54" i="2"/>
  <c r="J61" i="2"/>
  <c r="J65" i="2"/>
  <c r="J32" i="2"/>
  <c r="J31" i="2"/>
  <c r="J47" i="2"/>
  <c r="J63" i="2"/>
  <c r="J9" i="2"/>
  <c r="J12" i="2"/>
  <c r="J25" i="2"/>
  <c r="J28" i="2"/>
  <c r="J41" i="2"/>
  <c r="J44" i="2"/>
  <c r="J57" i="2"/>
  <c r="J60" i="2"/>
  <c r="J19" i="2"/>
  <c r="J35" i="2"/>
  <c r="J51" i="2"/>
  <c r="J67" i="2"/>
  <c r="J15" i="2"/>
  <c r="J17" i="2"/>
  <c r="J33" i="2"/>
  <c r="J36" i="2"/>
  <c r="J49" i="2"/>
  <c r="J52" i="2"/>
  <c r="N8" i="2" l="1"/>
  <c r="E7" i="2"/>
  <c r="I7" i="2" l="1"/>
  <c r="J7" i="2" s="1"/>
  <c r="L7" i="2" s="1"/>
  <c r="M7" i="2" s="1"/>
  <c r="J21" i="1"/>
  <c r="J18" i="1"/>
  <c r="J13" i="1"/>
  <c r="J12" i="1"/>
  <c r="J8" i="1"/>
  <c r="J17" i="1"/>
  <c r="N7" i="2" l="1"/>
  <c r="K17" i="1"/>
  <c r="R17" i="1" s="1"/>
  <c r="K8" i="1"/>
  <c r="K12" i="1"/>
  <c r="K13" i="1"/>
  <c r="R13" i="1" s="1"/>
  <c r="K18" i="1"/>
  <c r="K21" i="1"/>
  <c r="R21" i="1" s="1"/>
  <c r="S17" i="1" l="1"/>
  <c r="T17" i="1" s="1"/>
  <c r="R8" i="1"/>
  <c r="S8" i="1" s="1"/>
  <c r="T8" i="1" s="1"/>
  <c r="S21" i="1"/>
  <c r="T21" i="1" s="1"/>
  <c r="R12" i="1"/>
  <c r="S12" i="1" s="1"/>
  <c r="T12" i="1" s="1"/>
  <c r="S13" i="1"/>
  <c r="T13" i="1" s="1"/>
  <c r="R18" i="1"/>
  <c r="S18" i="1" s="1"/>
  <c r="G21" i="1"/>
  <c r="G17" i="1"/>
  <c r="G8" i="1"/>
  <c r="G12" i="1"/>
  <c r="G13" i="1"/>
  <c r="G18" i="1"/>
  <c r="T18" i="1" l="1"/>
</calcChain>
</file>

<file path=xl/sharedStrings.xml><?xml version="1.0" encoding="utf-8"?>
<sst xmlns="http://schemas.openxmlformats.org/spreadsheetml/2006/main" count="329" uniqueCount="97">
  <si>
    <t>N</t>
  </si>
  <si>
    <t>Required</t>
  </si>
  <si>
    <t>Tag</t>
  </si>
  <si>
    <t>Exhibitor</t>
  </si>
  <si>
    <t>Live Wt</t>
  </si>
  <si>
    <t>HCW</t>
  </si>
  <si>
    <t>Dressing %</t>
  </si>
  <si>
    <t>Breeder</t>
  </si>
  <si>
    <t>160 min</t>
  </si>
  <si>
    <t>220 max</t>
  </si>
  <si>
    <t>10th Rib Fat</t>
  </si>
  <si>
    <t>0.40 min</t>
  </si>
  <si>
    <t>0.80 max</t>
  </si>
  <si>
    <t>6.5 min</t>
  </si>
  <si>
    <t>10 max</t>
  </si>
  <si>
    <t>LMA</t>
  </si>
  <si>
    <t>2 min</t>
  </si>
  <si>
    <t>3 max</t>
  </si>
  <si>
    <t>90 min</t>
  </si>
  <si>
    <t>FFL, lbs</t>
  </si>
  <si>
    <t>FFL, %</t>
  </si>
  <si>
    <t>52.5 min</t>
  </si>
  <si>
    <t>Marbling Score</t>
  </si>
  <si>
    <t>5 max</t>
  </si>
  <si>
    <t>Color Score</t>
  </si>
  <si>
    <t>3 min</t>
  </si>
  <si>
    <t>Firm Score</t>
  </si>
  <si>
    <t>Wet Score</t>
  </si>
  <si>
    <t>Live Abnorm.</t>
  </si>
  <si>
    <t>Carcass Abnorm.</t>
  </si>
  <si>
    <t>Carcass Length</t>
  </si>
  <si>
    <t>30 min</t>
  </si>
  <si>
    <t>SOE</t>
  </si>
  <si>
    <t>MED</t>
  </si>
  <si>
    <t>LOW</t>
  </si>
  <si>
    <t>County or Reservation</t>
  </si>
  <si>
    <t>Marias</t>
  </si>
  <si>
    <t>Morgan Wilder</t>
  </si>
  <si>
    <t>Ty Backen</t>
  </si>
  <si>
    <t>Miles Geer</t>
  </si>
  <si>
    <t>MaRae Smail</t>
  </si>
  <si>
    <t>Cashlyn Buffington</t>
  </si>
  <si>
    <t>Ryatt Reeverts</t>
  </si>
  <si>
    <t>Elliott Wahl</t>
  </si>
  <si>
    <t>Lahren Fowler</t>
  </si>
  <si>
    <t>Katelyn Suta</t>
  </si>
  <si>
    <t>Jaxon Hawks</t>
  </si>
  <si>
    <t>Everett Werner</t>
  </si>
  <si>
    <t>William Suta</t>
  </si>
  <si>
    <t>Layla Blonde</t>
  </si>
  <si>
    <t>Knox Singer</t>
  </si>
  <si>
    <t>Ella Stokes</t>
  </si>
  <si>
    <t>Morgan Riphenburg</t>
  </si>
  <si>
    <t>Erika Kujava</t>
  </si>
  <si>
    <t>Hadley Hawks</t>
  </si>
  <si>
    <t>Mac McCauley</t>
  </si>
  <si>
    <t>Madalyne Stokes</t>
  </si>
  <si>
    <t>Nash Singer</t>
  </si>
  <si>
    <t>Sadie Vermulm</t>
  </si>
  <si>
    <t>Destini Anderson</t>
  </si>
  <si>
    <t>Samuel Flesch</t>
  </si>
  <si>
    <t>Desirae Salois</t>
  </si>
  <si>
    <t>Wyatt Fix</t>
  </si>
  <si>
    <t>Corin Brown</t>
  </si>
  <si>
    <t>Ethan Brown</t>
  </si>
  <si>
    <t>Brody Stokes</t>
  </si>
  <si>
    <t>Oran Nelson</t>
  </si>
  <si>
    <t>Laura Flesch</t>
  </si>
  <si>
    <t>Collin Riphenburg</t>
  </si>
  <si>
    <t>Hadley Ergenbright</t>
  </si>
  <si>
    <t>Ella Fix</t>
  </si>
  <si>
    <t>Breauna Erickson</t>
  </si>
  <si>
    <t>McCoy Singer</t>
  </si>
  <si>
    <t>Taylor Curry</t>
  </si>
  <si>
    <t>Wylie Frydenlund</t>
  </si>
  <si>
    <t>Ashlyn Brown</t>
  </si>
  <si>
    <t>Bridger Ergenbright</t>
  </si>
  <si>
    <t>Kaylee Nickol</t>
  </si>
  <si>
    <t>Ryder Backen</t>
  </si>
  <si>
    <t>Hayzen Kuka</t>
  </si>
  <si>
    <t>Glendale Colony</t>
  </si>
  <si>
    <t>Braaten Show Pigs</t>
  </si>
  <si>
    <t>Seville Colony</t>
  </si>
  <si>
    <t>Long Show Pigs</t>
  </si>
  <si>
    <t>Gruszie Show Pigs</t>
  </si>
  <si>
    <t>Turk Lords</t>
  </si>
  <si>
    <t>Big Rose Colony</t>
  </si>
  <si>
    <t>New Rockport Colony</t>
  </si>
  <si>
    <t>Rockport Colony</t>
  </si>
  <si>
    <t>Kingsbury Colony</t>
  </si>
  <si>
    <t>Lynch Brothers</t>
  </si>
  <si>
    <t>Blonde Farms</t>
  </si>
  <si>
    <t>JB Show Pigs</t>
  </si>
  <si>
    <t>Mark Sloan</t>
  </si>
  <si>
    <t>Habets Show Pigs</t>
  </si>
  <si>
    <t>Camrose Colony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</si>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</sst>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10"/>
      </patternFill>
    </fill>
    <fill>
      <patternFill patternType="solid">
        <fgColor indexed="8"/>
        <bgColor indexed="13"/>
      </patternFill>
    </fill>
    <fill>
      <patternFill patternType="solid">
        <fgColor indexed="22"/>
        <bgColor indexed="12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13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4" fillId="2" borderId="0" xfId="0" applyFont="1" applyFill="1" applyProtection="1">
      <protection locked="0" hidden="1"/>
    </xf>
    <xf numFmtId="0" fontId="2" fillId="0" borderId="0" xfId="0" applyFont="1" applyAlignment="1" applyProtection="1">
      <alignment horizontal="center"/>
      <protection locked="0" hidden="1"/>
    </xf>
    <xf numFmtId="0" fontId="4" fillId="0" borderId="0" xfId="0" applyFont="1" applyAlignment="1" applyProtection="1">
      <alignment horizontal="center"/>
      <protection locked="0" hidden="1"/>
    </xf>
    <xf numFmtId="0" fontId="2" fillId="3" borderId="1" xfId="0" applyFont="1" applyFill="1" applyBorder="1" applyAlignment="1" applyProtection="1">
      <alignment horizontal="center"/>
      <protection locked="0" hidden="1"/>
    </xf>
    <xf numFmtId="0" fontId="4" fillId="4" borderId="8" xfId="0" applyFont="1" applyFill="1" applyBorder="1" applyAlignment="1" applyProtection="1">
      <alignment horizontal="center"/>
      <protection locked="0" hidden="1"/>
    </xf>
    <xf numFmtId="0" fontId="4" fillId="4" borderId="1" xfId="0" applyFont="1" applyFill="1" applyBorder="1" applyAlignment="1" applyProtection="1">
      <alignment horizontal="center"/>
      <protection locked="0" hidden="1"/>
    </xf>
    <xf numFmtId="0" fontId="2" fillId="0" borderId="9" xfId="0" applyFont="1" applyBorder="1" applyAlignment="1" applyProtection="1">
      <alignment horizontal="center"/>
      <protection locked="0" hidden="1"/>
    </xf>
    <xf numFmtId="164" fontId="3" fillId="5" borderId="4" xfId="0" applyNumberFormat="1" applyFont="1" applyFill="1" applyBorder="1" applyAlignment="1" applyProtection="1">
      <alignment horizontal="center"/>
      <protection hidden="1"/>
    </xf>
    <xf numFmtId="2" fontId="3" fillId="5" borderId="4" xfId="0" applyNumberFormat="1" applyFont="1" applyFill="1" applyBorder="1" applyAlignment="1" applyProtection="1">
      <alignment horizontal="center"/>
      <protection hidden="1"/>
    </xf>
    <xf numFmtId="164" fontId="3" fillId="5" borderId="1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3" fontId="3" fillId="0" borderId="4" xfId="0" applyNumberFormat="1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2" fontId="3" fillId="0" borderId="4" xfId="0" applyNumberFormat="1" applyFont="1" applyBorder="1" applyAlignment="1" applyProtection="1">
      <alignment horizontal="center" wrapText="1"/>
      <protection locked="0"/>
    </xf>
    <xf numFmtId="164" fontId="3" fillId="0" borderId="4" xfId="0" applyNumberFormat="1" applyFont="1" applyBorder="1" applyAlignment="1" applyProtection="1">
      <alignment horizontal="center" wrapText="1"/>
      <protection locked="0"/>
    </xf>
    <xf numFmtId="3" fontId="3" fillId="0" borderId="1" xfId="0" applyNumberFormat="1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2" fontId="3" fillId="0" borderId="1" xfId="0" applyNumberFormat="1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 wrapText="1"/>
      <protection locked="0"/>
    </xf>
    <xf numFmtId="2" fontId="2" fillId="0" borderId="0" xfId="0" applyNumberFormat="1" applyFont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6" borderId="2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2" fillId="7" borderId="4" xfId="0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/>
      <protection locked="0"/>
    </xf>
    <xf numFmtId="0" fontId="4" fillId="4" borderId="7" xfId="0" applyFont="1" applyFill="1" applyBorder="1" applyAlignment="1" applyProtection="1">
      <alignment horizontal="center"/>
      <protection locked="0"/>
    </xf>
    <xf numFmtId="0" fontId="4" fillId="4" borderId="8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1" fontId="3" fillId="0" borderId="4" xfId="0" applyNumberFormat="1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/>
      <protection locked="0" hidden="1"/>
    </xf>
    <xf numFmtId="0" fontId="2" fillId="0" borderId="4" xfId="0" applyFont="1" applyBorder="1" applyAlignment="1" applyProtection="1">
      <alignment horizontal="center"/>
      <protection locked="0" hidden="1"/>
    </xf>
    <xf numFmtId="0" fontId="4" fillId="0" borderId="7" xfId="0" applyFont="1" applyBorder="1" applyAlignment="1" applyProtection="1">
      <alignment horizontal="center"/>
      <protection locked="0" hidden="1"/>
    </xf>
    <xf numFmtId="0" fontId="2" fillId="6" borderId="0" xfId="0" applyFont="1" applyFill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 applyProtection="1">
      <alignment horizontal="center"/>
      <protection hidden="1"/>
    </xf>
    <xf numFmtId="1" fontId="3" fillId="0" borderId="4" xfId="0" applyNumberFormat="1" applyFont="1" applyBorder="1" applyAlignment="1" applyProtection="1">
      <alignment horizontal="center"/>
      <protection hidden="1"/>
    </xf>
    <xf numFmtId="1" fontId="3" fillId="0" borderId="4" xfId="0" applyNumberFormat="1" applyFont="1" applyBorder="1" applyAlignment="1" applyProtection="1">
      <alignment horizontal="center"/>
      <protection locked="0"/>
    </xf>
    <xf numFmtId="0" fontId="6" fillId="6" borderId="4" xfId="0" quotePrefix="1" applyFont="1" applyFill="1" applyBorder="1" applyAlignment="1" applyProtection="1">
      <alignment horizontal="center"/>
      <protection hidden="1"/>
    </xf>
    <xf numFmtId="0" fontId="2" fillId="0" borderId="10" xfId="0" applyFont="1" applyBorder="1" applyAlignment="1" applyProtection="1">
      <alignment horizontal="center"/>
      <protection locked="0" hidden="1"/>
    </xf>
    <xf numFmtId="9" fontId="3" fillId="5" borderId="4" xfId="1" applyFont="1" applyFill="1" applyBorder="1" applyAlignment="1" applyProtection="1">
      <alignment horizontal="center"/>
      <protection hidden="1"/>
    </xf>
    <xf numFmtId="0" fontId="2" fillId="8" borderId="2" xfId="0" applyFont="1" applyFill="1" applyBorder="1" applyAlignment="1" applyProtection="1">
      <alignment horizontal="center"/>
      <protection locked="0"/>
    </xf>
    <xf numFmtId="0" fontId="2" fillId="8" borderId="4" xfId="0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 hidden="1"/>
    </xf>
    <xf numFmtId="0" fontId="2" fillId="0" borderId="11" xfId="0" applyFont="1" applyBorder="1" applyAlignment="1" applyProtection="1">
      <alignment horizontal="center"/>
      <protection locked="0"/>
    </xf>
    <xf numFmtId="0" fontId="7" fillId="8" borderId="1" xfId="0" applyFont="1" applyFill="1" applyBorder="1" applyProtection="1"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0" fillId="0" borderId="0" xfId="0"/>
    <xf numFmtId="0" fontId="0" fillId="0" borderId="13" xfId="0" applyBorder="1" applyAlignment="1">
      <alignment horizontal="left"/>
    </xf>
    <xf numFmtId="0" fontId="0" fillId="0" borderId="13" xfId="0" applyBorder="1"/>
    <xf numFmtId="0" fontId="8" fillId="0" borderId="13" xfId="0" applyFont="1" applyBorder="1" applyAlignment="1">
      <alignment horizontal="left"/>
    </xf>
    <xf numFmtId="0" fontId="8" fillId="0" borderId="13" xfId="0" applyFont="1" applyBorder="1"/>
  </cellXfs>
  <cellStyles count="2">
    <cellStyle name="Normal" xfId="0" builtinId="0"/>
    <cellStyle name="Percent" xfId="1" builtinId="5"/>
  </cellStyles>
  <dxfs count="82"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00B05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9"/>
  <sheetViews>
    <sheetView tabSelected="1" zoomScale="85" zoomScaleNormal="85" workbookViewId="0">
      <pane ySplit="6" topLeftCell="A7" activePane="bottomLeft" state="frozen"/>
      <selection pane="bottomLeft" activeCell="A49" sqref="A49:T49"/>
    </sheetView>
  </sheetViews>
  <sheetFormatPr defaultColWidth="9.140625" defaultRowHeight="12.75" x14ac:dyDescent="0.2"/>
  <cols>
    <col min="1" max="1" width="9.140625" style="27"/>
    <col min="2" max="2" width="16.7109375" style="27" bestFit="1" customWidth="1"/>
    <col min="3" max="3" width="15.7109375" style="27" bestFit="1" customWidth="1"/>
    <col min="4" max="4" width="9.140625" style="27"/>
    <col min="5" max="5" width="12" style="27" bestFit="1" customWidth="1"/>
    <col min="6" max="6" width="9.140625" style="27"/>
    <col min="7" max="7" width="9.85546875" style="27" bestFit="1" customWidth="1"/>
    <col min="8" max="8" width="10" style="27" bestFit="1" customWidth="1"/>
    <col min="9" max="11" width="9.140625" style="27"/>
    <col min="12" max="12" width="12.140625" style="27" bestFit="1" customWidth="1"/>
    <col min="13" max="14" width="9.140625" style="27"/>
    <col min="15" max="15" width="11.5703125" style="27" bestFit="1" customWidth="1"/>
    <col min="16" max="16" width="10.85546875" style="27" bestFit="1" customWidth="1"/>
    <col min="17" max="17" width="13.5703125" style="27" bestFit="1" customWidth="1"/>
    <col min="18" max="18" width="9.140625" style="27"/>
    <col min="19" max="19" width="7.42578125" style="27" customWidth="1"/>
    <col min="20" max="16384" width="9.140625" style="27"/>
  </cols>
  <sheetData>
    <row r="1" spans="1:20" s="11" customFormat="1" ht="15" x14ac:dyDescent="0.25">
      <c r="A1" s="65" t="s">
        <v>35</v>
      </c>
      <c r="B1" s="66"/>
      <c r="C1" s="67" t="s">
        <v>36</v>
      </c>
      <c r="D1" s="68"/>
      <c r="E1" s="21"/>
      <c r="G1" s="1"/>
      <c r="J1" s="1"/>
      <c r="K1" s="1"/>
      <c r="L1" s="1"/>
      <c r="N1" s="22"/>
      <c r="O1" s="22"/>
      <c r="Q1" s="1"/>
      <c r="R1" s="2"/>
    </row>
    <row r="2" spans="1:20" x14ac:dyDescent="0.2">
      <c r="A2" s="23"/>
      <c r="B2" s="23"/>
      <c r="C2" s="23"/>
      <c r="D2" s="23"/>
      <c r="E2" s="21"/>
      <c r="F2" s="24" t="s">
        <v>8</v>
      </c>
      <c r="G2" s="45"/>
      <c r="H2" s="25" t="s">
        <v>11</v>
      </c>
      <c r="I2" s="26" t="s">
        <v>13</v>
      </c>
      <c r="J2" s="2"/>
      <c r="K2" s="2"/>
      <c r="L2" s="26" t="s">
        <v>16</v>
      </c>
      <c r="M2" s="26" t="s">
        <v>25</v>
      </c>
      <c r="N2" s="26" t="s">
        <v>16</v>
      </c>
      <c r="O2" s="26" t="s">
        <v>16</v>
      </c>
      <c r="P2" s="23"/>
      <c r="Q2" s="2"/>
      <c r="R2" s="3"/>
      <c r="S2" s="12"/>
    </row>
    <row r="3" spans="1:20" x14ac:dyDescent="0.2">
      <c r="A3" s="23"/>
      <c r="B3" s="23"/>
      <c r="C3" s="23"/>
      <c r="D3" s="23"/>
      <c r="E3" s="4" t="s">
        <v>31</v>
      </c>
      <c r="F3" s="28" t="s">
        <v>9</v>
      </c>
      <c r="G3" s="46"/>
      <c r="H3" s="29" t="s">
        <v>12</v>
      </c>
      <c r="I3" s="48" t="s">
        <v>14</v>
      </c>
      <c r="J3" s="4" t="s">
        <v>18</v>
      </c>
      <c r="K3" s="4" t="s">
        <v>21</v>
      </c>
      <c r="L3" s="30" t="s">
        <v>23</v>
      </c>
      <c r="M3" s="30" t="s">
        <v>23</v>
      </c>
      <c r="N3" s="30" t="s">
        <v>17</v>
      </c>
      <c r="O3" s="30" t="s">
        <v>17</v>
      </c>
      <c r="P3" s="63" t="s">
        <v>0</v>
      </c>
      <c r="Q3" s="4" t="s">
        <v>0</v>
      </c>
      <c r="R3" s="3"/>
      <c r="S3" s="12"/>
    </row>
    <row r="4" spans="1:20" x14ac:dyDescent="0.2">
      <c r="A4" s="31" t="s">
        <v>1</v>
      </c>
      <c r="B4" s="32" t="s">
        <v>1</v>
      </c>
      <c r="C4" s="32" t="s">
        <v>1</v>
      </c>
      <c r="D4" s="33" t="s">
        <v>1</v>
      </c>
      <c r="E4" s="6" t="s">
        <v>1</v>
      </c>
      <c r="F4" s="31" t="s">
        <v>1</v>
      </c>
      <c r="G4" s="47"/>
      <c r="H4" s="32" t="s">
        <v>1</v>
      </c>
      <c r="I4" s="32" t="s">
        <v>1</v>
      </c>
      <c r="J4" s="6" t="s">
        <v>1</v>
      </c>
      <c r="K4" s="6" t="s">
        <v>1</v>
      </c>
      <c r="L4" s="33" t="s">
        <v>1</v>
      </c>
      <c r="M4" s="31" t="s">
        <v>1</v>
      </c>
      <c r="N4" s="33" t="s">
        <v>1</v>
      </c>
      <c r="O4" s="33" t="s">
        <v>1</v>
      </c>
      <c r="P4" s="31" t="s">
        <v>1</v>
      </c>
      <c r="Q4" s="5" t="s">
        <v>1</v>
      </c>
      <c r="R4" s="2"/>
      <c r="S4" s="3"/>
    </row>
    <row r="5" spans="1:20" ht="13.5" thickBot="1" x14ac:dyDescent="0.25">
      <c r="A5" s="12"/>
      <c r="B5" s="12"/>
      <c r="C5" s="12"/>
      <c r="D5" s="12"/>
      <c r="E5" s="12"/>
      <c r="F5" s="12"/>
      <c r="G5" s="3"/>
      <c r="H5" s="34"/>
      <c r="I5" s="23"/>
      <c r="J5" s="2"/>
      <c r="K5" s="3"/>
      <c r="L5" s="3"/>
      <c r="M5" s="23"/>
      <c r="N5" s="34"/>
      <c r="O5" s="23"/>
      <c r="P5" s="23"/>
      <c r="Q5" s="3"/>
      <c r="R5" s="2"/>
      <c r="S5" s="3"/>
    </row>
    <row r="6" spans="1:20" s="12" customFormat="1" ht="13.5" thickBot="1" x14ac:dyDescent="0.25">
      <c r="A6" s="35" t="s">
        <v>2</v>
      </c>
      <c r="B6" s="35" t="s">
        <v>3</v>
      </c>
      <c r="C6" s="35" t="s">
        <v>7</v>
      </c>
      <c r="D6" s="35" t="s">
        <v>4</v>
      </c>
      <c r="E6" s="36" t="s">
        <v>30</v>
      </c>
      <c r="F6" s="35" t="s">
        <v>5</v>
      </c>
      <c r="G6" s="7" t="s">
        <v>6</v>
      </c>
      <c r="H6" s="35" t="s">
        <v>10</v>
      </c>
      <c r="I6" s="35" t="s">
        <v>15</v>
      </c>
      <c r="J6" s="7" t="s">
        <v>19</v>
      </c>
      <c r="K6" s="7" t="s">
        <v>20</v>
      </c>
      <c r="L6" s="7" t="s">
        <v>22</v>
      </c>
      <c r="M6" s="35" t="s">
        <v>24</v>
      </c>
      <c r="N6" s="35" t="s">
        <v>26</v>
      </c>
      <c r="O6" s="35" t="s">
        <v>27</v>
      </c>
      <c r="P6" s="35" t="s">
        <v>28</v>
      </c>
      <c r="Q6" s="7" t="s">
        <v>29</v>
      </c>
      <c r="R6" s="56" t="s">
        <v>32</v>
      </c>
      <c r="S6" s="7" t="s">
        <v>33</v>
      </c>
      <c r="T6" s="35" t="s">
        <v>34</v>
      </c>
    </row>
    <row r="7" spans="1:20" x14ac:dyDescent="0.2">
      <c r="A7" s="37">
        <v>405</v>
      </c>
      <c r="B7" s="38" t="s">
        <v>59</v>
      </c>
      <c r="C7" s="38" t="s">
        <v>81</v>
      </c>
      <c r="D7" s="13">
        <v>239</v>
      </c>
      <c r="E7" s="51">
        <v>30</v>
      </c>
      <c r="F7" s="14">
        <v>162</v>
      </c>
      <c r="G7" s="8">
        <f>(F7/D7)*100</f>
        <v>67.78242677824268</v>
      </c>
      <c r="H7" s="15">
        <v>0.5</v>
      </c>
      <c r="I7" s="16">
        <v>7.7</v>
      </c>
      <c r="J7" s="9">
        <f>8.588 + (0.465*F7)-(21.896*H7)+(3.005*I7)</f>
        <v>96.108499999999992</v>
      </c>
      <c r="K7" s="9">
        <f>(J7/F7)*100</f>
        <v>59.326234567901224</v>
      </c>
      <c r="L7" s="52">
        <v>2</v>
      </c>
      <c r="M7" s="37">
        <v>4</v>
      </c>
      <c r="N7" s="54">
        <v>2</v>
      </c>
      <c r="O7" s="51">
        <v>2</v>
      </c>
      <c r="P7" s="44" t="s">
        <v>0</v>
      </c>
      <c r="Q7" s="50" t="s">
        <v>0</v>
      </c>
      <c r="R7" s="55" t="str">
        <f>IF(AND(E7&gt;29.99,F7&gt;159,F7&lt;221,H7&gt;0.39,H7&lt;0.81,I7&gt;6.49,I7&lt;10.01,J7&gt;89.99,K7&gt;52.49,L7&gt;1.99,L7&lt;5.01,M7&gt;2.99,M7&lt;5.01,N7&gt;1.99,O7&gt;1.99,P7="N",Q7="N"),"Y","N")</f>
        <v>Y</v>
      </c>
      <c r="S7" s="55" t="str">
        <f>IF(AND(E7&gt;29.49,F7&gt;159,F7&lt;236,H7&gt;0.09,H7&lt;1.21,I7&gt;4.99,I7&lt;14.01,J7&gt;74.99,K7&gt;47.99,L7&gt;0.99,L7&lt;5.01,M7&gt;1.99,M7&lt;6.01,N7&gt;1.99,O7&gt;1.99,P7="N",Q7="N",R7="N"),"Y","N")</f>
        <v>N</v>
      </c>
      <c r="T7" s="55" t="str">
        <f>IF(AND(E7&gt;29.49,F7&gt;159,F7&lt;236,H7&gt;0.09,H7&lt;1.21,I7&gt;4.99,I7&lt;14.01,J7&gt;74.99,K7&gt;46.99,L7&gt;=0,L7&lt;10.01,M7&gt;0.99,M7&lt;6.01,N7&gt;0.99,O7&gt;0.99,P7="N",Q7="N",R7="N", S7="N"),"Y","N")</f>
        <v>N</v>
      </c>
    </row>
    <row r="8" spans="1:20" x14ac:dyDescent="0.2">
      <c r="A8" s="39">
        <v>341</v>
      </c>
      <c r="B8" s="40" t="s">
        <v>74</v>
      </c>
      <c r="C8" s="40" t="s">
        <v>83</v>
      </c>
      <c r="D8" s="39">
        <v>279</v>
      </c>
      <c r="E8" s="51">
        <v>30</v>
      </c>
      <c r="F8" s="41">
        <v>198</v>
      </c>
      <c r="G8" s="10">
        <f>(F8/D8)*100</f>
        <v>70.967741935483872</v>
      </c>
      <c r="H8" s="42">
        <v>0.5</v>
      </c>
      <c r="I8" s="43">
        <v>9.1</v>
      </c>
      <c r="J8" s="9">
        <f>8.588 + (0.465*F8)-(21.896*H8)+(3.005*I8)</f>
        <v>117.05550000000001</v>
      </c>
      <c r="K8" s="9">
        <f>(J8/F8)*100</f>
        <v>59.118939393939399</v>
      </c>
      <c r="L8" s="52">
        <v>2</v>
      </c>
      <c r="M8" s="39">
        <v>3</v>
      </c>
      <c r="N8" s="54">
        <v>2</v>
      </c>
      <c r="O8" s="51">
        <v>2</v>
      </c>
      <c r="P8" s="44" t="s">
        <v>0</v>
      </c>
      <c r="Q8" s="49" t="s">
        <v>0</v>
      </c>
      <c r="R8" s="55" t="str">
        <f>IF(AND(E8&gt;29.99,F8&gt;159,F8&lt;221,H8&gt;0.39,H8&lt;0.81,I8&gt;6.49,I8&lt;10.01,J8&gt;89.99,K8&gt;52.49,L8&gt;1.99,L8&lt;5.01,M8&gt;2.99,M8&lt;5.01,N8&gt;1.99,O8&gt;1.99,P8="N",Q8="N"),"Y","N")</f>
        <v>Y</v>
      </c>
      <c r="S8" s="55" t="str">
        <f>IF(AND(E8&gt;29.49,F8&gt;159,F8&lt;236,H8&gt;0.09,H8&lt;1.21,I8&gt;4.99,I8&lt;14.01,J8&gt;74.99,K8&gt;47.99,L8&gt;0.99,L8&lt;5.01,M8&gt;1.99,M8&lt;6.01,N8&gt;1.99,O8&gt;1.99,P8="N",Q8="N",R8="N"),"Y","N")</f>
        <v>N</v>
      </c>
      <c r="T8" s="55" t="str">
        <f>IF(AND(E8&gt;29.49,F8&gt;159,F8&lt;236,H8&gt;0.09,H8&lt;1.21,I8&gt;4.99,I8&lt;14.01,J8&gt;74.99,K8&gt;46.99,L8&gt;=0,L8&lt;10.01,M8&gt;0.99,M8&lt;6.01,N8&gt;0.99,O8&gt;0.99,P8="N",Q8="N",R8="N", S8="N"),"Y","N")</f>
        <v>N</v>
      </c>
    </row>
    <row r="9" spans="1:20" x14ac:dyDescent="0.2">
      <c r="A9" s="39">
        <v>408</v>
      </c>
      <c r="B9" s="40" t="s">
        <v>63</v>
      </c>
      <c r="C9" s="40" t="s">
        <v>82</v>
      </c>
      <c r="D9" s="17">
        <v>246</v>
      </c>
      <c r="E9" s="51">
        <v>30</v>
      </c>
      <c r="F9" s="18">
        <v>170</v>
      </c>
      <c r="G9" s="10">
        <f>(F9/D9)*100</f>
        <v>69.105691056910572</v>
      </c>
      <c r="H9" s="19">
        <v>0.45</v>
      </c>
      <c r="I9" s="20">
        <v>7.5</v>
      </c>
      <c r="J9" s="9">
        <f>8.588 + (0.465*F9)-(21.896*H9)+(3.005*I9)</f>
        <v>100.32229999999998</v>
      </c>
      <c r="K9" s="9">
        <f>(J9/F9)*100</f>
        <v>59.013117647058813</v>
      </c>
      <c r="L9" s="52">
        <v>2</v>
      </c>
      <c r="M9" s="39">
        <v>3</v>
      </c>
      <c r="N9" s="54">
        <v>2</v>
      </c>
      <c r="O9" s="51">
        <v>2</v>
      </c>
      <c r="P9" s="44" t="s">
        <v>0</v>
      </c>
      <c r="Q9" s="49" t="s">
        <v>0</v>
      </c>
      <c r="R9" s="55" t="str">
        <f>IF(AND(E9&gt;29.99,F9&gt;159,F9&lt;221,H9&gt;0.39,H9&lt;0.81,I9&gt;6.49,I9&lt;10.01,J9&gt;89.99,K9&gt;52.49,L9&gt;1.99,L9&lt;5.01,M9&gt;2.99,M9&lt;5.01,N9&gt;1.99,O9&gt;1.99,P9="N",Q9="N"),"Y","N")</f>
        <v>Y</v>
      </c>
      <c r="S9" s="55" t="str">
        <f>IF(AND(E9&gt;29.49,F9&gt;159,F9&lt;236,H9&gt;0.09,H9&lt;1.21,I9&gt;4.99,I9&lt;14.01,J9&gt;74.99,K9&gt;47.99,L9&gt;0.99,L9&lt;5.01,M9&gt;1.99,M9&lt;6.01,N9&gt;1.99,O9&gt;1.99,P9="N",Q9="N",R9="N"),"Y","N")</f>
        <v>N</v>
      </c>
      <c r="T9" s="55" t="str">
        <f>IF(AND(E9&gt;29.49,F9&gt;159,F9&lt;236,H9&gt;0.09,H9&lt;1.21,I9&gt;4.99,I9&lt;14.01,J9&gt;74.99,K9&gt;46.99,L9&gt;=0,L9&lt;10.01,M9&gt;0.99,M9&lt;6.01,N9&gt;0.99,O9&gt;0.99,P9="N",Q9="N",R9="N", S9="N"),"Y","N")</f>
        <v>N</v>
      </c>
    </row>
    <row r="10" spans="1:20" x14ac:dyDescent="0.2">
      <c r="A10" s="37">
        <v>422</v>
      </c>
      <c r="B10" s="38" t="s">
        <v>50</v>
      </c>
      <c r="C10" s="38" t="s">
        <v>82</v>
      </c>
      <c r="D10" s="17">
        <v>250</v>
      </c>
      <c r="E10" s="51">
        <v>30</v>
      </c>
      <c r="F10" s="18">
        <v>174</v>
      </c>
      <c r="G10" s="8">
        <f>(F10/D10)*100</f>
        <v>69.599999999999994</v>
      </c>
      <c r="H10" s="19">
        <v>0.45</v>
      </c>
      <c r="I10" s="20">
        <v>7.5</v>
      </c>
      <c r="J10" s="9">
        <f>8.588 + (0.465*F10)-(21.896*H10)+(3.005*I10)</f>
        <v>102.1823</v>
      </c>
      <c r="K10" s="9">
        <f>(J10/F10)*100</f>
        <v>58.725459770114938</v>
      </c>
      <c r="L10" s="52">
        <v>2</v>
      </c>
      <c r="M10" s="37">
        <v>3</v>
      </c>
      <c r="N10" s="54">
        <v>2</v>
      </c>
      <c r="O10" s="51">
        <v>2</v>
      </c>
      <c r="P10" s="44" t="s">
        <v>0</v>
      </c>
      <c r="Q10" s="49" t="s">
        <v>0</v>
      </c>
      <c r="R10" s="55" t="str">
        <f>IF(AND(E10&gt;29.99,F10&gt;159,F10&lt;221,H10&gt;0.39,H10&lt;0.81,I10&gt;6.49,I10&lt;10.01,J10&gt;89.99,K10&gt;52.49,L10&gt;1.99,L10&lt;5.01,M10&gt;2.99,M10&lt;5.01,N10&gt;1.99,O10&gt;1.99,P10="N",Q10="N"),"Y","N")</f>
        <v>Y</v>
      </c>
      <c r="S10" s="55" t="str">
        <f>IF(AND(E10&gt;29.49,F10&gt;159,F10&lt;236,H10&gt;0.09,H10&lt;1.21,I10&gt;4.99,I10&lt;14.01,J10&gt;74.99,K10&gt;47.99,L10&gt;0.99,L10&lt;5.01,M10&gt;1.99,M10&lt;6.01,N10&gt;1.99,O10&gt;1.99,P10="N",Q10="N",R10="N"),"Y","N")</f>
        <v>N</v>
      </c>
      <c r="T10" s="55" t="str">
        <f>IF(AND(E10&gt;29.49,F10&gt;159,F10&lt;236,H10&gt;0.09,H10&lt;1.21,I10&gt;4.99,I10&lt;14.01,J10&gt;74.99,K10&gt;46.99,L10&gt;=0,L10&lt;10.01,M10&gt;0.99,M10&lt;6.01,N10&gt;0.99,O10&gt;0.99,P10="N",Q10="N",R10="N", S10="N"),"Y","N")</f>
        <v>N</v>
      </c>
    </row>
    <row r="11" spans="1:20" x14ac:dyDescent="0.2">
      <c r="A11" s="39">
        <v>257</v>
      </c>
      <c r="B11" s="40" t="s">
        <v>58</v>
      </c>
      <c r="C11" s="40" t="s">
        <v>88</v>
      </c>
      <c r="D11" s="17">
        <v>277</v>
      </c>
      <c r="E11" s="51">
        <v>30</v>
      </c>
      <c r="F11" s="18">
        <v>198</v>
      </c>
      <c r="G11" s="10">
        <f>(F11/D11)*100</f>
        <v>71.480144404332137</v>
      </c>
      <c r="H11" s="19">
        <v>0.5</v>
      </c>
      <c r="I11" s="20">
        <v>8.4</v>
      </c>
      <c r="J11" s="9">
        <f>8.588 + (0.465*F11)-(21.896*H11)+(3.005*I11)</f>
        <v>114.95200000000001</v>
      </c>
      <c r="K11" s="9">
        <f>(J11/F11)*100</f>
        <v>58.05656565656566</v>
      </c>
      <c r="L11" s="52">
        <v>2</v>
      </c>
      <c r="M11" s="39">
        <v>3</v>
      </c>
      <c r="N11" s="54">
        <v>2</v>
      </c>
      <c r="O11" s="51">
        <v>2</v>
      </c>
      <c r="P11" s="44" t="s">
        <v>0</v>
      </c>
      <c r="Q11" s="49" t="s">
        <v>0</v>
      </c>
      <c r="R11" s="55" t="str">
        <f>IF(AND(E11&gt;29.99,F11&gt;159,F11&lt;221,H11&gt;0.39,H11&lt;0.81,I11&gt;6.49,I11&lt;10.01,J11&gt;89.99,K11&gt;52.49,L11&gt;1.99,L11&lt;5.01,M11&gt;2.99,M11&lt;5.01,N11&gt;1.99,O11&gt;1.99,P11="N",Q11="N"),"Y","N")</f>
        <v>Y</v>
      </c>
      <c r="S11" s="55" t="str">
        <f>IF(AND(E11&gt;29.49,F11&gt;159,F11&lt;236,H11&gt;0.09,H11&lt;1.21,I11&gt;4.99,I11&lt;14.01,J11&gt;74.99,K11&gt;47.99,L11&gt;0.99,L11&lt;5.01,M11&gt;1.99,M11&lt;6.01,N11&gt;1.99,O11&gt;1.99,P11="N",Q11="N",R11="N"),"Y","N")</f>
        <v>N</v>
      </c>
      <c r="T11" s="55" t="str">
        <f>IF(AND(E11&gt;29.49,F11&gt;159,F11&lt;236,H11&gt;0.09,H11&lt;1.21,I11&gt;4.99,I11&lt;14.01,J11&gt;74.99,K11&gt;46.99,L11&gt;=0,L11&lt;10.01,M11&gt;0.99,M11&lt;6.01,N11&gt;0.99,O11&gt;0.99,P11="N",Q11="N",R11="N", S11="N"),"Y","N")</f>
        <v>N</v>
      </c>
    </row>
    <row r="12" spans="1:20" x14ac:dyDescent="0.2">
      <c r="A12" s="39">
        <v>423</v>
      </c>
      <c r="B12" s="40" t="s">
        <v>72</v>
      </c>
      <c r="C12" s="40" t="s">
        <v>82</v>
      </c>
      <c r="D12" s="17">
        <v>240</v>
      </c>
      <c r="E12" s="51">
        <v>30</v>
      </c>
      <c r="F12" s="18">
        <v>168</v>
      </c>
      <c r="G12" s="10">
        <f>(F12/D12)*100</f>
        <v>70</v>
      </c>
      <c r="H12" s="19">
        <v>0.5</v>
      </c>
      <c r="I12" s="20">
        <v>7.2</v>
      </c>
      <c r="J12" s="9">
        <f>8.588 + (0.465*F12)-(21.896*H12)+(3.005*I12)</f>
        <v>97.395999999999987</v>
      </c>
      <c r="K12" s="9">
        <f>(J12/F12)*100</f>
        <v>57.973809523809514</v>
      </c>
      <c r="L12" s="52">
        <v>2</v>
      </c>
      <c r="M12" s="39">
        <v>3</v>
      </c>
      <c r="N12" s="54">
        <v>2</v>
      </c>
      <c r="O12" s="51">
        <v>2</v>
      </c>
      <c r="P12" s="44" t="s">
        <v>0</v>
      </c>
      <c r="Q12" s="49" t="s">
        <v>0</v>
      </c>
      <c r="R12" s="55" t="str">
        <f>IF(AND(E12&gt;29.99,F12&gt;159,F12&lt;221,H12&gt;0.39,H12&lt;0.81,I12&gt;6.49,I12&lt;10.01,J12&gt;89.99,K12&gt;52.49,L12&gt;1.99,L12&lt;5.01,M12&gt;2.99,M12&lt;5.01,N12&gt;1.99,O12&gt;1.99,P12="N",Q12="N"),"Y","N")</f>
        <v>Y</v>
      </c>
      <c r="S12" s="55" t="str">
        <f>IF(AND(E12&gt;29.49,F12&gt;159,F12&lt;236,H12&gt;0.09,H12&lt;1.21,I12&gt;4.99,I12&lt;14.01,J12&gt;74.99,K12&gt;47.99,L12&gt;0.99,L12&lt;5.01,M12&gt;1.99,M12&lt;6.01,N12&gt;1.99,O12&gt;1.99,P12="N",Q12="N",R12="N"),"Y","N")</f>
        <v>N</v>
      </c>
      <c r="T12" s="55" t="str">
        <f>IF(AND(E12&gt;29.49,F12&gt;159,F12&lt;236,H12&gt;0.09,H12&lt;1.21,I12&gt;4.99,I12&lt;14.01,J12&gt;74.99,K12&gt;46.99,L12&gt;=0,L12&lt;10.01,M12&gt;0.99,M12&lt;6.01,N12&gt;0.99,O12&gt;0.99,P12="N",Q12="N",R12="N", S12="N"),"Y","N")</f>
        <v>N</v>
      </c>
    </row>
    <row r="13" spans="1:20" x14ac:dyDescent="0.2">
      <c r="A13" s="39">
        <v>258</v>
      </c>
      <c r="B13" s="40" t="s">
        <v>71</v>
      </c>
      <c r="C13" s="40" t="s">
        <v>88</v>
      </c>
      <c r="D13" s="17">
        <v>286</v>
      </c>
      <c r="E13" s="51">
        <v>30</v>
      </c>
      <c r="F13" s="18">
        <v>198</v>
      </c>
      <c r="G13" s="10">
        <f>(F13/D13)*100</f>
        <v>69.230769230769226</v>
      </c>
      <c r="H13" s="19">
        <v>0.55000000000000004</v>
      </c>
      <c r="I13" s="20">
        <v>8.6999999999999993</v>
      </c>
      <c r="J13" s="9">
        <f>8.588 + (0.465*F13)-(21.896*H13)+(3.005*I13)</f>
        <v>114.7587</v>
      </c>
      <c r="K13" s="9">
        <f>(J13/F13)*100</f>
        <v>57.958939393939403</v>
      </c>
      <c r="L13" s="52">
        <v>2</v>
      </c>
      <c r="M13" s="39">
        <v>3</v>
      </c>
      <c r="N13" s="54">
        <v>2</v>
      </c>
      <c r="O13" s="51">
        <v>2</v>
      </c>
      <c r="P13" s="44" t="s">
        <v>0</v>
      </c>
      <c r="Q13" s="49" t="s">
        <v>0</v>
      </c>
      <c r="R13" s="55" t="str">
        <f>IF(AND(E13&gt;29.99,F13&gt;159,F13&lt;221,H13&gt;0.39,H13&lt;0.81,I13&gt;6.49,I13&lt;10.01,J13&gt;89.99,K13&gt;52.49,L13&gt;1.99,L13&lt;5.01,M13&gt;2.99,M13&lt;5.01,N13&gt;1.99,O13&gt;1.99,P13="N",Q13="N"),"Y","N")</f>
        <v>Y</v>
      </c>
      <c r="S13" s="55" t="str">
        <f>IF(AND(E13&gt;29.49,F13&gt;159,F13&lt;236,H13&gt;0.09,H13&lt;1.21,I13&gt;4.99,I13&lt;14.01,J13&gt;74.99,K13&gt;47.99,L13&gt;0.99,L13&lt;5.01,M13&gt;1.99,M13&lt;6.01,N13&gt;1.99,O13&gt;1.99,P13="N",Q13="N",R13="N"),"Y","N")</f>
        <v>N</v>
      </c>
      <c r="T13" s="55" t="str">
        <f>IF(AND(E13&gt;29.49,F13&gt;159,F13&lt;236,H13&gt;0.09,H13&lt;1.21,I13&gt;4.99,I13&lt;14.01,J13&gt;74.99,K13&gt;46.99,L13&gt;=0,L13&lt;10.01,M13&gt;0.99,M13&lt;6.01,N13&gt;0.99,O13&gt;0.99,P13="N",Q13="N",R13="N", S13="N"),"Y","N")</f>
        <v>N</v>
      </c>
    </row>
    <row r="14" spans="1:20" x14ac:dyDescent="0.2">
      <c r="A14" s="39">
        <v>432</v>
      </c>
      <c r="B14" s="40" t="s">
        <v>64</v>
      </c>
      <c r="C14" s="40" t="s">
        <v>82</v>
      </c>
      <c r="D14" s="17">
        <v>264</v>
      </c>
      <c r="E14" s="51">
        <v>30</v>
      </c>
      <c r="F14" s="18">
        <v>186</v>
      </c>
      <c r="G14" s="10">
        <f>(F14/D14)*100</f>
        <v>70.454545454545453</v>
      </c>
      <c r="H14" s="19">
        <v>0.6</v>
      </c>
      <c r="I14" s="20">
        <v>8.6</v>
      </c>
      <c r="J14" s="9">
        <f>8.588 + (0.465*F14)-(21.896*H14)+(3.005*I14)</f>
        <v>107.7834</v>
      </c>
      <c r="K14" s="9">
        <f>(J14/F14)*100</f>
        <v>57.94806451612903</v>
      </c>
      <c r="L14" s="52">
        <v>2</v>
      </c>
      <c r="M14" s="39">
        <v>3</v>
      </c>
      <c r="N14" s="54">
        <v>2</v>
      </c>
      <c r="O14" s="51">
        <v>2</v>
      </c>
      <c r="P14" s="44" t="s">
        <v>0</v>
      </c>
      <c r="Q14" s="49" t="s">
        <v>0</v>
      </c>
      <c r="R14" s="55" t="str">
        <f>IF(AND(E14&gt;29.99,F14&gt;159,F14&lt;221,H14&gt;0.39,H14&lt;0.81,I14&gt;6.49,I14&lt;10.01,J14&gt;89.99,K14&gt;52.49,L14&gt;1.99,L14&lt;5.01,M14&gt;2.99,M14&lt;5.01,N14&gt;1.99,O14&gt;1.99,P14="N",Q14="N"),"Y","N")</f>
        <v>Y</v>
      </c>
      <c r="S14" s="55" t="str">
        <f>IF(AND(E14&gt;29.49,F14&gt;159,F14&lt;236,H14&gt;0.09,H14&lt;1.21,I14&gt;4.99,I14&lt;14.01,J14&gt;74.99,K14&gt;47.99,L14&gt;0.99,L14&lt;5.01,M14&gt;1.99,M14&lt;6.01,N14&gt;1.99,O14&gt;1.99,P14="N",Q14="N",R14="N"),"Y","N")</f>
        <v>N</v>
      </c>
      <c r="T14" s="55" t="str">
        <f>IF(AND(E14&gt;29.49,F14&gt;159,F14&lt;236,H14&gt;0.09,H14&lt;1.21,I14&gt;4.99,I14&lt;14.01,J14&gt;74.99,K14&gt;46.99,L14&gt;=0,L14&lt;10.01,M14&gt;0.99,M14&lt;6.01,N14&gt;0.99,O14&gt;0.99,P14="N",Q14="N",R14="N", S14="N"),"Y","N")</f>
        <v>N</v>
      </c>
    </row>
    <row r="15" spans="1:20" x14ac:dyDescent="0.2">
      <c r="A15" s="39">
        <v>269</v>
      </c>
      <c r="B15" s="40" t="s">
        <v>53</v>
      </c>
      <c r="C15" s="40" t="s">
        <v>87</v>
      </c>
      <c r="D15" s="17">
        <v>243</v>
      </c>
      <c r="E15" s="51">
        <v>30</v>
      </c>
      <c r="F15" s="18">
        <v>172</v>
      </c>
      <c r="G15" s="10">
        <f>(F15/D15)*100</f>
        <v>70.781893004115233</v>
      </c>
      <c r="H15" s="19">
        <v>0.6</v>
      </c>
      <c r="I15" s="20">
        <v>7.3</v>
      </c>
      <c r="J15" s="9">
        <f>8.588 + (0.465*F15)-(21.896*H15)+(3.005*I15)</f>
        <v>97.366899999999987</v>
      </c>
      <c r="K15" s="9">
        <f>(J15/F15)*100</f>
        <v>56.608662790697664</v>
      </c>
      <c r="L15" s="52">
        <v>2</v>
      </c>
      <c r="M15" s="39">
        <v>3</v>
      </c>
      <c r="N15" s="54">
        <v>2</v>
      </c>
      <c r="O15" s="51">
        <v>2</v>
      </c>
      <c r="P15" s="44" t="s">
        <v>0</v>
      </c>
      <c r="Q15" s="49" t="s">
        <v>0</v>
      </c>
      <c r="R15" s="55" t="str">
        <f>IF(AND(E15&gt;29.99,F15&gt;159,F15&lt;221,H15&gt;0.39,H15&lt;0.81,I15&gt;6.49,I15&lt;10.01,J15&gt;89.99,K15&gt;52.49,L15&gt;1.99,L15&lt;5.01,M15&gt;2.99,M15&lt;5.01,N15&gt;1.99,O15&gt;1.99,P15="N",Q15="N"),"Y","N")</f>
        <v>Y</v>
      </c>
      <c r="S15" s="55" t="str">
        <f>IF(AND(E15&gt;29.49,F15&gt;159,F15&lt;236,H15&gt;0.09,H15&lt;1.21,I15&gt;4.99,I15&lt;14.01,J15&gt;74.99,K15&gt;47.99,L15&gt;0.99,L15&lt;5.01,M15&gt;1.99,M15&lt;6.01,N15&gt;1.99,O15&gt;1.99,P15="N",Q15="N",R15="N"),"Y","N")</f>
        <v>N</v>
      </c>
      <c r="T15" s="55" t="str">
        <f>IF(AND(E15&gt;29.49,F15&gt;159,F15&lt;236,H15&gt;0.09,H15&lt;1.21,I15&gt;4.99,I15&lt;14.01,J15&gt;74.99,K15&gt;46.99,L15&gt;=0,L15&lt;10.01,M15&gt;0.99,M15&lt;6.01,N15&gt;0.99,O15&gt;0.99,P15="N",Q15="N",R15="N", S15="N"),"Y","N")</f>
        <v>N</v>
      </c>
    </row>
    <row r="16" spans="1:20" x14ac:dyDescent="0.2">
      <c r="A16" s="39">
        <v>517</v>
      </c>
      <c r="B16" s="40" t="s">
        <v>40</v>
      </c>
      <c r="C16" s="40" t="s">
        <v>85</v>
      </c>
      <c r="D16" s="17">
        <v>274</v>
      </c>
      <c r="E16" s="51">
        <v>30</v>
      </c>
      <c r="F16" s="18">
        <v>192</v>
      </c>
      <c r="G16" s="10">
        <f>(F16/D16)*100</f>
        <v>70.072992700729927</v>
      </c>
      <c r="H16" s="19">
        <v>0.55000000000000004</v>
      </c>
      <c r="I16" s="20">
        <v>7.2</v>
      </c>
      <c r="J16" s="9">
        <f>8.588 + (0.465*F16)-(21.896*H16)+(3.005*I16)</f>
        <v>107.46119999999999</v>
      </c>
      <c r="K16" s="9">
        <f>(J16/F16)*100</f>
        <v>55.969374999999999</v>
      </c>
      <c r="L16" s="53">
        <v>2</v>
      </c>
      <c r="M16" s="39">
        <v>3</v>
      </c>
      <c r="N16" s="54">
        <v>2</v>
      </c>
      <c r="O16" s="51">
        <v>2</v>
      </c>
      <c r="P16" s="44" t="s">
        <v>0</v>
      </c>
      <c r="Q16" s="49" t="s">
        <v>0</v>
      </c>
      <c r="R16" s="55" t="str">
        <f>IF(AND(E16&gt;29.99,F16&gt;159,F16&lt;221,H16&gt;0.39,H16&lt;0.81,I16&gt;6.49,I16&lt;10.01,J16&gt;89.99,K16&gt;52.49,L16&gt;1.99,L16&lt;5.01,M16&gt;2.99,M16&lt;5.01,N16&gt;1.99,O16&gt;1.99,P16="N",Q16="N"),"Y","N")</f>
        <v>Y</v>
      </c>
      <c r="S16" s="55" t="str">
        <f>IF(AND(E16&gt;29.49,F16&gt;159,F16&lt;236,H16&gt;0.09,H16&lt;1.21,I16&gt;4.99,I16&lt;14.01,J16&gt;74.99,K16&gt;47.99,L16&gt;0.99,L16&lt;5.01,M16&gt;1.99,M16&lt;6.01,N16&gt;1.99,O16&gt;1.99,P16="N",Q16="N",R16="N"),"Y","N")</f>
        <v>N</v>
      </c>
      <c r="T16" s="55" t="str">
        <f>IF(AND(E16&gt;29.49,F16&gt;159,F16&lt;236,H16&gt;0.09,H16&lt;1.21,I16&gt;4.99,I16&lt;14.01,J16&gt;74.99,K16&gt;46.99,L16&gt;=0,L16&lt;10.01,M16&gt;0.99,M16&lt;6.01,N16&gt;0.99,O16&gt;0.99,P16="N",Q16="N",R16="N", S16="N"),"Y","N")</f>
        <v>N</v>
      </c>
    </row>
    <row r="17" spans="1:20" x14ac:dyDescent="0.2">
      <c r="A17" s="39">
        <v>328</v>
      </c>
      <c r="B17" s="40" t="s">
        <v>76</v>
      </c>
      <c r="C17" s="40" t="s">
        <v>86</v>
      </c>
      <c r="D17" s="39">
        <v>313</v>
      </c>
      <c r="E17" s="51">
        <v>30</v>
      </c>
      <c r="F17" s="41">
        <v>214</v>
      </c>
      <c r="G17" s="10">
        <f>(F17/D17)*100</f>
        <v>68.370607028753994</v>
      </c>
      <c r="H17" s="42">
        <v>0.6</v>
      </c>
      <c r="I17" s="43">
        <v>8.1</v>
      </c>
      <c r="J17" s="9">
        <f>8.588 + (0.465*F17)-(21.896*H17)+(3.005*I17)</f>
        <v>119.30089999999998</v>
      </c>
      <c r="K17" s="9">
        <f>(J17/F17)*100</f>
        <v>55.74808411214952</v>
      </c>
      <c r="L17" s="52">
        <v>2</v>
      </c>
      <c r="M17" s="39">
        <v>3</v>
      </c>
      <c r="N17" s="54">
        <v>2</v>
      </c>
      <c r="O17" s="51">
        <v>2</v>
      </c>
      <c r="P17" s="44" t="s">
        <v>0</v>
      </c>
      <c r="Q17" s="49" t="s">
        <v>0</v>
      </c>
      <c r="R17" s="55" t="str">
        <f>IF(AND(E17&gt;29.99,F17&gt;159,F17&lt;221,H17&gt;0.39,H17&lt;0.81,I17&gt;6.49,I17&lt;10.01,J17&gt;89.99,K17&gt;52.49,L17&gt;1.99,L17&lt;5.01,M17&gt;2.99,M17&lt;5.01,N17&gt;1.99,O17&gt;1.99,P17="N",Q17="N"),"Y","N")</f>
        <v>Y</v>
      </c>
      <c r="S17" s="55" t="str">
        <f>IF(AND(E17&gt;29.49,F17&gt;159,F17&lt;236,H17&gt;0.09,H17&lt;1.21,I17&gt;4.99,I17&lt;14.01,J17&gt;74.99,K17&gt;47.99,L17&gt;0.99,L17&lt;5.01,M17&gt;1.99,M17&lt;6.01,N17&gt;1.99,O17&gt;1.99,P17="N",Q17="N",R17="N"),"Y","N")</f>
        <v>N</v>
      </c>
      <c r="T17" s="55" t="str">
        <f>IF(AND(E17&gt;29.49,F17&gt;159,F17&lt;236,H17&gt;0.09,H17&lt;1.21,I17&gt;4.99,I17&lt;14.01,J17&gt;74.99,K17&gt;46.99,L17&gt;=0,L17&lt;10.01,M17&gt;0.99,M17&lt;6.01,N17&gt;0.99,O17&gt;0.99,P17="N",Q17="N",R17="N", S17="N"),"Y","N")</f>
        <v>N</v>
      </c>
    </row>
    <row r="18" spans="1:20" x14ac:dyDescent="0.2">
      <c r="A18" s="39">
        <v>332</v>
      </c>
      <c r="B18" s="40" t="s">
        <v>70</v>
      </c>
      <c r="C18" s="40" t="s">
        <v>83</v>
      </c>
      <c r="D18" s="17">
        <v>288</v>
      </c>
      <c r="E18" s="51">
        <v>30</v>
      </c>
      <c r="F18" s="18">
        <v>198</v>
      </c>
      <c r="G18" s="10">
        <f>(F18/D18)*100</f>
        <v>68.75</v>
      </c>
      <c r="H18" s="19">
        <v>0.65</v>
      </c>
      <c r="I18" s="20">
        <v>7.9</v>
      </c>
      <c r="J18" s="9">
        <f>8.588 + (0.465*F18)-(21.896*H18)+(3.005*I18)</f>
        <v>110.1651</v>
      </c>
      <c r="K18" s="9">
        <f>(J18/F18)*100</f>
        <v>55.638939393939388</v>
      </c>
      <c r="L18" s="52">
        <v>2</v>
      </c>
      <c r="M18" s="39">
        <v>3</v>
      </c>
      <c r="N18" s="54">
        <v>2</v>
      </c>
      <c r="O18" s="51">
        <v>2</v>
      </c>
      <c r="P18" s="44" t="s">
        <v>0</v>
      </c>
      <c r="Q18" s="49" t="s">
        <v>0</v>
      </c>
      <c r="R18" s="55" t="str">
        <f>IF(AND(E18&gt;29.99,F18&gt;159,F18&lt;221,H18&gt;0.39,H18&lt;0.81,I18&gt;6.49,I18&lt;10.01,J18&gt;89.99,K18&gt;52.49,L18&gt;1.99,L18&lt;5.01,M18&gt;2.99,M18&lt;5.01,N18&gt;1.99,O18&gt;1.99,P18="N",Q18="N"),"Y","N")</f>
        <v>Y</v>
      </c>
      <c r="S18" s="55" t="str">
        <f>IF(AND(E18&gt;29.49,F18&gt;159,F18&lt;236,H18&gt;0.09,H18&lt;1.21,I18&gt;4.99,I18&lt;14.01,J18&gt;74.99,K18&gt;47.99,L18&gt;0.99,L18&lt;5.01,M18&gt;1.99,M18&lt;6.01,N18&gt;1.99,O18&gt;1.99,P18="N",Q18="N",R18="N"),"Y","N")</f>
        <v>N</v>
      </c>
      <c r="T18" s="55" t="str">
        <f>IF(AND(E18&gt;29.49,F18&gt;159,F18&lt;236,H18&gt;0.09,H18&lt;1.21,I18&gt;4.99,I18&lt;14.01,J18&gt;74.99,K18&gt;46.99,L18&gt;=0,L18&lt;10.01,M18&gt;0.99,M18&lt;6.01,N18&gt;0.99,O18&gt;0.99,P18="N",Q18="N",R18="N", S18="N"),"Y","N")</f>
        <v>N</v>
      </c>
    </row>
    <row r="19" spans="1:20" x14ac:dyDescent="0.2">
      <c r="A19" s="39">
        <v>507</v>
      </c>
      <c r="B19" s="40" t="s">
        <v>38</v>
      </c>
      <c r="C19" s="40" t="s">
        <v>85</v>
      </c>
      <c r="D19" s="17">
        <v>244</v>
      </c>
      <c r="E19" s="51">
        <v>30</v>
      </c>
      <c r="F19" s="18">
        <v>166</v>
      </c>
      <c r="G19" s="10">
        <f>(F19/D19)*100</f>
        <v>68.032786885245898</v>
      </c>
      <c r="H19" s="19">
        <v>0.6</v>
      </c>
      <c r="I19" s="20">
        <v>6.5</v>
      </c>
      <c r="J19" s="9">
        <f>8.588 + (0.465*F19)-(21.896*H19)+(3.005*I19)</f>
        <v>92.172899999999984</v>
      </c>
      <c r="K19" s="9">
        <f>(J19/F19)*100</f>
        <v>55.525843373493963</v>
      </c>
      <c r="L19" s="53">
        <v>2</v>
      </c>
      <c r="M19" s="41">
        <v>3</v>
      </c>
      <c r="N19" s="54">
        <v>2</v>
      </c>
      <c r="O19" s="51">
        <v>2</v>
      </c>
      <c r="P19" s="44" t="s">
        <v>0</v>
      </c>
      <c r="Q19" s="49" t="s">
        <v>0</v>
      </c>
      <c r="R19" s="55" t="str">
        <f>IF(AND(E19&gt;29.99,F19&gt;159,F19&lt;221,H19&gt;0.39,H19&lt;0.81,I19&gt;6.49,I19&lt;10.01,J19&gt;89.99,K19&gt;52.49,L19&gt;1.99,L19&lt;5.01,M19&gt;2.99,M19&lt;5.01,N19&gt;1.99,O19&gt;1.99,P19="N",Q19="N"),"Y","N")</f>
        <v>Y</v>
      </c>
      <c r="S19" s="55" t="str">
        <f>IF(AND(E19&gt;29.49,F19&gt;159,F19&lt;236,H19&gt;0.09,H19&lt;1.21,I19&gt;4.99,I19&lt;14.01,J19&gt;74.99,K19&gt;47.99,L19&gt;0.99,L19&lt;5.01,M19&gt;1.99,M19&lt;6.01,N19&gt;1.99,O19&gt;1.99,P19="N",Q19="N",R19="N"),"Y","N")</f>
        <v>N</v>
      </c>
      <c r="T19" s="55" t="str">
        <f>IF(AND(E19&gt;29.49,F19&gt;159,F19&lt;236,H19&gt;0.09,H19&lt;1.21,I19&gt;4.99,I19&lt;14.01,J19&gt;74.99,K19&gt;46.99,L19&gt;=0,L19&lt;10.01,M19&gt;0.99,M19&lt;6.01,N19&gt;0.99,O19&gt;0.99,P19="N",Q19="N",R19="N", S19="N"),"Y","N")</f>
        <v>N</v>
      </c>
    </row>
    <row r="20" spans="1:20" x14ac:dyDescent="0.2">
      <c r="A20" s="39">
        <v>336</v>
      </c>
      <c r="B20" s="40" t="s">
        <v>60</v>
      </c>
      <c r="C20" s="40" t="s">
        <v>86</v>
      </c>
      <c r="D20" s="17">
        <v>302</v>
      </c>
      <c r="E20" s="51">
        <v>30</v>
      </c>
      <c r="F20" s="18">
        <v>208</v>
      </c>
      <c r="G20" s="10">
        <f>(F20/D20)*100</f>
        <v>68.874172185430467</v>
      </c>
      <c r="H20" s="19">
        <v>0.5</v>
      </c>
      <c r="I20" s="20">
        <v>7</v>
      </c>
      <c r="J20" s="9">
        <f>8.588 + (0.465*F20)-(21.896*H20)+(3.005*I20)</f>
        <v>115.39499999999998</v>
      </c>
      <c r="K20" s="9">
        <f>(J20/F20)*100</f>
        <v>55.47836538461538</v>
      </c>
      <c r="L20" s="52">
        <v>2</v>
      </c>
      <c r="M20" s="39">
        <v>4</v>
      </c>
      <c r="N20" s="54">
        <v>2</v>
      </c>
      <c r="O20" s="51">
        <v>2</v>
      </c>
      <c r="P20" s="44" t="s">
        <v>0</v>
      </c>
      <c r="Q20" s="49" t="s">
        <v>0</v>
      </c>
      <c r="R20" s="55" t="str">
        <f>IF(AND(E20&gt;29.99,F20&gt;159,F20&lt;221,H20&gt;0.39,H20&lt;0.81,I20&gt;6.49,I20&lt;10.01,J20&gt;89.99,K20&gt;52.49,L20&gt;1.99,L20&lt;5.01,M20&gt;2.99,M20&lt;5.01,N20&gt;1.99,O20&gt;1.99,P20="N",Q20="N"),"Y","N")</f>
        <v>Y</v>
      </c>
      <c r="S20" s="55" t="str">
        <f>IF(AND(E20&gt;29.49,F20&gt;159,F20&lt;236,H20&gt;0.09,H20&lt;1.21,I20&gt;4.99,I20&lt;14.01,J20&gt;74.99,K20&gt;47.99,L20&gt;0.99,L20&lt;5.01,M20&gt;1.99,M20&lt;6.01,N20&gt;1.99,O20&gt;1.99,P20="N",Q20="N",R20="N"),"Y","N")</f>
        <v>N</v>
      </c>
      <c r="T20" s="55" t="str">
        <f>IF(AND(E20&gt;29.49,F20&gt;159,F20&lt;236,H20&gt;0.09,H20&lt;1.21,I20&gt;4.99,I20&lt;14.01,J20&gt;74.99,K20&gt;46.99,L20&gt;=0,L20&lt;10.01,M20&gt;0.99,M20&lt;6.01,N20&gt;0.99,O20&gt;0.99,P20="N",Q20="N",R20="N", S20="N"),"Y","N")</f>
        <v>N</v>
      </c>
    </row>
    <row r="21" spans="1:20" x14ac:dyDescent="0.2">
      <c r="A21" s="39">
        <v>331</v>
      </c>
      <c r="B21" s="40" t="s">
        <v>69</v>
      </c>
      <c r="C21" s="40" t="s">
        <v>86</v>
      </c>
      <c r="D21" s="17">
        <v>300</v>
      </c>
      <c r="E21" s="51">
        <v>30</v>
      </c>
      <c r="F21" s="18">
        <v>208</v>
      </c>
      <c r="G21" s="10">
        <f>(F21/D21)*100</f>
        <v>69.333333333333343</v>
      </c>
      <c r="H21" s="19">
        <v>0.7</v>
      </c>
      <c r="I21" s="20">
        <v>7.4</v>
      </c>
      <c r="J21" s="9">
        <f>8.588 + (0.465*F21)-(21.896*H21)+(3.005*I21)</f>
        <v>112.21779999999998</v>
      </c>
      <c r="K21" s="9">
        <f>(J21/F21)*100</f>
        <v>53.950865384615376</v>
      </c>
      <c r="L21" s="52">
        <v>2</v>
      </c>
      <c r="M21" s="39">
        <v>3</v>
      </c>
      <c r="N21" s="54">
        <v>2</v>
      </c>
      <c r="O21" s="51">
        <v>2</v>
      </c>
      <c r="P21" s="44" t="s">
        <v>0</v>
      </c>
      <c r="Q21" s="49" t="s">
        <v>0</v>
      </c>
      <c r="R21" s="55" t="str">
        <f>IF(AND(E21&gt;29.99,F21&gt;159,F21&lt;221,H21&gt;0.39,H21&lt;0.81,I21&gt;6.49,I21&lt;10.01,J21&gt;89.99,K21&gt;52.49,L21&gt;1.99,L21&lt;5.01,M21&gt;2.99,M21&lt;5.01,N21&gt;1.99,O21&gt;1.99,P21="N",Q21="N"),"Y","N")</f>
        <v>Y</v>
      </c>
      <c r="S21" s="55" t="str">
        <f>IF(AND(E21&gt;29.49,F21&gt;159,F21&lt;236,H21&gt;0.09,H21&lt;1.21,I21&gt;4.99,I21&lt;14.01,J21&gt;74.99,K21&gt;47.99,L21&gt;0.99,L21&lt;5.01,M21&gt;1.99,M21&lt;6.01,N21&gt;1.99,O21&gt;1.99,P21="N",Q21="N",R21="N"),"Y","N")</f>
        <v>N</v>
      </c>
      <c r="T21" s="55" t="str">
        <f>IF(AND(E21&gt;29.49,F21&gt;159,F21&lt;236,H21&gt;0.09,H21&lt;1.21,I21&gt;4.99,I21&lt;14.01,J21&gt;74.99,K21&gt;46.99,L21&gt;=0,L21&lt;10.01,M21&gt;0.99,M21&lt;6.01,N21&gt;0.99,O21&gt;0.99,P21="N",Q21="N",R21="N", S21="N"),"Y","N")</f>
        <v>N</v>
      </c>
    </row>
    <row r="22" spans="1:20" x14ac:dyDescent="0.2">
      <c r="A22" s="39">
        <v>264</v>
      </c>
      <c r="B22" s="40" t="s">
        <v>47</v>
      </c>
      <c r="C22" s="40" t="s">
        <v>86</v>
      </c>
      <c r="D22" s="17">
        <v>295</v>
      </c>
      <c r="E22" s="51">
        <v>30</v>
      </c>
      <c r="F22" s="18">
        <v>216</v>
      </c>
      <c r="G22" s="10">
        <f>(F22/D22)*100</f>
        <v>73.220338983050851</v>
      </c>
      <c r="H22" s="19">
        <v>0.8</v>
      </c>
      <c r="I22" s="20">
        <v>7.9</v>
      </c>
      <c r="J22" s="9">
        <f>8.588 + (0.465*F22)-(21.896*H22)+(3.005*I22)</f>
        <v>115.25069999999999</v>
      </c>
      <c r="K22" s="9">
        <f>(J22/F22)*100</f>
        <v>53.356805555555553</v>
      </c>
      <c r="L22" s="52">
        <v>2</v>
      </c>
      <c r="M22" s="39">
        <v>3</v>
      </c>
      <c r="N22" s="54">
        <v>2</v>
      </c>
      <c r="O22" s="51">
        <v>2</v>
      </c>
      <c r="P22" s="44" t="s">
        <v>0</v>
      </c>
      <c r="Q22" s="49" t="s">
        <v>0</v>
      </c>
      <c r="R22" s="55" t="str">
        <f>IF(AND(E22&gt;29.99,F22&gt;159,F22&lt;221,H22&gt;0.39,H22&lt;0.81,I22&gt;6.49,I22&lt;10.01,J22&gt;89.99,K22&gt;52.49,L22&gt;1.99,L22&lt;5.01,M22&gt;2.99,M22&lt;5.01,N22&gt;1.99,O22&gt;1.99,P22="N",Q22="N"),"Y","N")</f>
        <v>Y</v>
      </c>
      <c r="S22" s="55" t="str">
        <f>IF(AND(E22&gt;29.49,F22&gt;159,F22&lt;236,H22&gt;0.09,H22&lt;1.21,I22&gt;4.99,I22&lt;14.01,J22&gt;74.99,K22&gt;47.99,L22&gt;0.99,L22&lt;5.01,M22&gt;1.99,M22&lt;6.01,N22&gt;1.99,O22&gt;1.99,P22="N",Q22="N",R22="N"),"Y","N")</f>
        <v>N</v>
      </c>
      <c r="T22" s="55" t="str">
        <f>IF(AND(E22&gt;29.49,F22&gt;159,F22&lt;236,H22&gt;0.09,H22&lt;1.21,I22&gt;4.99,I22&lt;14.01,J22&gt;74.99,K22&gt;46.99,L22&gt;=0,L22&lt;10.01,M22&gt;0.99,M22&lt;6.01,N22&gt;0.99,O22&gt;0.99,P22="N",Q22="N",R22="N", S22="N"),"Y","N")</f>
        <v>N</v>
      </c>
    </row>
    <row r="23" spans="1:20" x14ac:dyDescent="0.2">
      <c r="A23" s="39">
        <v>419</v>
      </c>
      <c r="B23" s="40" t="s">
        <v>42</v>
      </c>
      <c r="C23" s="40" t="s">
        <v>82</v>
      </c>
      <c r="D23" s="17">
        <v>281</v>
      </c>
      <c r="E23" s="51">
        <v>30</v>
      </c>
      <c r="F23" s="18">
        <v>202</v>
      </c>
      <c r="G23" s="10">
        <f>(F23/D23)*100</f>
        <v>71.886120996441278</v>
      </c>
      <c r="H23" s="19">
        <v>0.75</v>
      </c>
      <c r="I23" s="20">
        <v>7.2</v>
      </c>
      <c r="J23" s="9">
        <f>8.588 + (0.465*F23)-(21.896*H23)+(3.005*I23)</f>
        <v>107.732</v>
      </c>
      <c r="K23" s="9">
        <f>(J23/F23)*100</f>
        <v>53.332673267326733</v>
      </c>
      <c r="L23" s="53">
        <v>2</v>
      </c>
      <c r="M23" s="39">
        <v>4</v>
      </c>
      <c r="N23" s="54">
        <v>2</v>
      </c>
      <c r="O23" s="51">
        <v>2</v>
      </c>
      <c r="P23" s="44" t="s">
        <v>0</v>
      </c>
      <c r="Q23" s="49" t="s">
        <v>0</v>
      </c>
      <c r="R23" s="55" t="str">
        <f>IF(AND(E23&gt;29.99,F23&gt;159,F23&lt;221,H23&gt;0.39,H23&lt;0.81,I23&gt;6.49,I23&lt;10.01,J23&gt;89.99,K23&gt;52.49,L23&gt;1.99,L23&lt;5.01,M23&gt;2.99,M23&lt;5.01,N23&gt;1.99,O23&gt;1.99,P23="N",Q23="N"),"Y","N")</f>
        <v>Y</v>
      </c>
      <c r="S23" s="55" t="str">
        <f>IF(AND(E23&gt;29.49,F23&gt;159,F23&lt;236,H23&gt;0.09,H23&lt;1.21,I23&gt;4.99,I23&lt;14.01,J23&gt;74.99,K23&gt;47.99,L23&gt;0.99,L23&lt;5.01,M23&gt;1.99,M23&lt;6.01,N23&gt;1.99,O23&gt;1.99,P23="N",Q23="N",R23="N"),"Y","N")</f>
        <v>N</v>
      </c>
      <c r="T23" s="55" t="str">
        <f>IF(AND(E23&gt;29.49,F23&gt;159,F23&lt;236,H23&gt;0.09,H23&lt;1.21,I23&gt;4.99,I23&lt;14.01,J23&gt;74.99,K23&gt;46.99,L23&gt;=0,L23&lt;10.01,M23&gt;0.99,M23&lt;6.01,N23&gt;0.99,O23&gt;0.99,P23="N",Q23="N",R23="N", S23="N"),"Y","N")</f>
        <v>N</v>
      </c>
    </row>
    <row r="24" spans="1:20" x14ac:dyDescent="0.2">
      <c r="A24" s="39">
        <v>403</v>
      </c>
      <c r="B24" s="40" t="s">
        <v>48</v>
      </c>
      <c r="C24" s="40" t="s">
        <v>83</v>
      </c>
      <c r="D24" s="17">
        <v>246</v>
      </c>
      <c r="E24" s="51">
        <v>30</v>
      </c>
      <c r="F24" s="18">
        <v>178</v>
      </c>
      <c r="G24" s="10">
        <f>(F24/D24)*100</f>
        <v>72.357723577235774</v>
      </c>
      <c r="H24" s="19">
        <v>0.25</v>
      </c>
      <c r="I24" s="20">
        <v>9.5</v>
      </c>
      <c r="J24" s="9">
        <f>8.588 + (0.465*F24)-(21.896*H24)+(3.005*I24)</f>
        <v>114.4315</v>
      </c>
      <c r="K24" s="9">
        <f>(J24/F24)*100</f>
        <v>64.287359550561803</v>
      </c>
      <c r="L24" s="52">
        <v>1</v>
      </c>
      <c r="M24" s="39">
        <v>4</v>
      </c>
      <c r="N24" s="54">
        <v>2</v>
      </c>
      <c r="O24" s="51">
        <v>2</v>
      </c>
      <c r="P24" s="44" t="s">
        <v>0</v>
      </c>
      <c r="Q24" s="49" t="s">
        <v>0</v>
      </c>
      <c r="R24" s="55" t="str">
        <f>IF(AND(E24&gt;29.99,F24&gt;159,F24&lt;221,H24&gt;0.39,H24&lt;0.81,I24&gt;6.49,I24&lt;10.01,J24&gt;89.99,K24&gt;52.49,L24&gt;1.99,L24&lt;5.01,M24&gt;2.99,M24&lt;5.01,N24&gt;1.99,O24&gt;1.99,P24="N",Q24="N"),"Y","N")</f>
        <v>N</v>
      </c>
      <c r="S24" s="55" t="str">
        <f>IF(AND(E24&gt;29.49,F24&gt;159,F24&lt;236,H24&gt;0.09,H24&lt;1.21,I24&gt;4.99,I24&lt;14.01,J24&gt;74.99,K24&gt;47.99,L24&gt;0.99,L24&lt;5.01,M24&gt;1.99,M24&lt;6.01,N24&gt;1.99,O24&gt;1.99,P24="N",Q24="N",R24="N"),"Y","N")</f>
        <v>Y</v>
      </c>
      <c r="T24" s="55" t="str">
        <f>IF(AND(E24&gt;29.49,F24&gt;159,F24&lt;236,H24&gt;0.09,H24&lt;1.21,I24&gt;4.99,I24&lt;14.01,J24&gt;74.99,K24&gt;46.99,L24&gt;=0,L24&lt;10.01,M24&gt;0.99,M24&lt;6.01,N24&gt;0.99,O24&gt;0.99,P24="N",Q24="N",R24="N", S24="N"),"Y","N")</f>
        <v>N</v>
      </c>
    </row>
    <row r="25" spans="1:20" x14ac:dyDescent="0.2">
      <c r="A25" s="39">
        <v>411</v>
      </c>
      <c r="B25" s="40" t="s">
        <v>55</v>
      </c>
      <c r="C25" s="40" t="s">
        <v>84</v>
      </c>
      <c r="D25" s="17">
        <v>288</v>
      </c>
      <c r="E25" s="51">
        <v>30</v>
      </c>
      <c r="F25" s="18">
        <v>198</v>
      </c>
      <c r="G25" s="10">
        <f>(F25/D25)*100</f>
        <v>68.75</v>
      </c>
      <c r="H25" s="19">
        <v>0.25</v>
      </c>
      <c r="I25" s="20">
        <v>10.4</v>
      </c>
      <c r="J25" s="9">
        <f>8.588 + (0.465*F25)-(21.896*H25)+(3.005*I25)</f>
        <v>126.43599999999999</v>
      </c>
      <c r="K25" s="9">
        <f>(J25/F25)*100</f>
        <v>63.856565656565657</v>
      </c>
      <c r="L25" s="52">
        <v>1</v>
      </c>
      <c r="M25" s="39">
        <v>2</v>
      </c>
      <c r="N25" s="54">
        <v>2</v>
      </c>
      <c r="O25" s="51">
        <v>2</v>
      </c>
      <c r="P25" s="44" t="s">
        <v>0</v>
      </c>
      <c r="Q25" s="49" t="s">
        <v>0</v>
      </c>
      <c r="R25" s="55" t="str">
        <f>IF(AND(E25&gt;29.99,F25&gt;159,F25&lt;221,H25&gt;0.39,H25&lt;0.81,I25&gt;6.49,I25&lt;10.01,J25&gt;89.99,K25&gt;52.49,L25&gt;1.99,L25&lt;5.01,M25&gt;2.99,M25&lt;5.01,N25&gt;1.99,O25&gt;1.99,P25="N",Q25="N"),"Y","N")</f>
        <v>N</v>
      </c>
      <c r="S25" s="55" t="str">
        <f>IF(AND(E25&gt;29.49,F25&gt;159,F25&lt;236,H25&gt;0.09,H25&lt;1.21,I25&gt;4.99,I25&lt;14.01,J25&gt;74.99,K25&gt;47.99,L25&gt;0.99,L25&lt;5.01,M25&gt;1.99,M25&lt;6.01,N25&gt;1.99,O25&gt;1.99,P25="N",Q25="N",R25="N"),"Y","N")</f>
        <v>Y</v>
      </c>
      <c r="T25" s="55" t="str">
        <f>IF(AND(E25&gt;29.49,F25&gt;159,F25&lt;236,H25&gt;0.09,H25&lt;1.21,I25&gt;4.99,I25&lt;14.01,J25&gt;74.99,K25&gt;46.99,L25&gt;=0,L25&lt;10.01,M25&gt;0.99,M25&lt;6.01,N25&gt;0.99,O25&gt;0.99,P25="N",Q25="N",R25="N", S25="N"),"Y","N")</f>
        <v>N</v>
      </c>
    </row>
    <row r="26" spans="1:20" x14ac:dyDescent="0.2">
      <c r="A26" s="39">
        <v>345</v>
      </c>
      <c r="B26" s="40" t="s">
        <v>66</v>
      </c>
      <c r="C26" s="40" t="s">
        <v>80</v>
      </c>
      <c r="D26" s="17">
        <v>288</v>
      </c>
      <c r="E26" s="51">
        <v>30</v>
      </c>
      <c r="F26" s="18">
        <v>198</v>
      </c>
      <c r="G26" s="10">
        <f>(F26/D26)*100</f>
        <v>68.75</v>
      </c>
      <c r="H26" s="19">
        <v>0.25</v>
      </c>
      <c r="I26" s="20">
        <v>9</v>
      </c>
      <c r="J26" s="9">
        <f>8.588 + (0.465*F26)-(21.896*H26)+(3.005*I26)</f>
        <v>122.229</v>
      </c>
      <c r="K26" s="9">
        <f>(J26/F26)*100</f>
        <v>61.731818181818177</v>
      </c>
      <c r="L26" s="52">
        <v>1</v>
      </c>
      <c r="M26" s="39">
        <v>2</v>
      </c>
      <c r="N26" s="54">
        <v>2</v>
      </c>
      <c r="O26" s="51">
        <v>2</v>
      </c>
      <c r="P26" s="44" t="s">
        <v>0</v>
      </c>
      <c r="Q26" s="49" t="s">
        <v>0</v>
      </c>
      <c r="R26" s="55" t="str">
        <f>IF(AND(E26&gt;29.99,F26&gt;159,F26&lt;221,H26&gt;0.39,H26&lt;0.81,I26&gt;6.49,I26&lt;10.01,J26&gt;89.99,K26&gt;52.49,L26&gt;1.99,L26&lt;5.01,M26&gt;2.99,M26&lt;5.01,N26&gt;1.99,O26&gt;1.99,P26="N",Q26="N"),"Y","N")</f>
        <v>N</v>
      </c>
      <c r="S26" s="55" t="str">
        <f>IF(AND(E26&gt;29.49,F26&gt;159,F26&lt;236,H26&gt;0.09,H26&lt;1.21,I26&gt;4.99,I26&lt;14.01,J26&gt;74.99,K26&gt;47.99,L26&gt;0.99,L26&lt;5.01,M26&gt;1.99,M26&lt;6.01,N26&gt;1.99,O26&gt;1.99,P26="N",Q26="N",R26="N"),"Y","N")</f>
        <v>Y</v>
      </c>
      <c r="T26" s="55" t="str">
        <f>IF(AND(E26&gt;29.49,F26&gt;159,F26&lt;236,H26&gt;0.09,H26&lt;1.21,I26&gt;4.99,I26&lt;14.01,J26&gt;74.99,K26&gt;46.99,L26&gt;=0,L26&lt;10.01,M26&gt;0.99,M26&lt;6.01,N26&gt;0.99,O26&gt;0.99,P26="N",Q26="N",R26="N", S26="N"),"Y","N")</f>
        <v>N</v>
      </c>
    </row>
    <row r="27" spans="1:20" x14ac:dyDescent="0.2">
      <c r="A27" s="39">
        <v>346</v>
      </c>
      <c r="B27" s="40" t="s">
        <v>77</v>
      </c>
      <c r="C27" s="40" t="s">
        <v>83</v>
      </c>
      <c r="D27" s="39">
        <v>236</v>
      </c>
      <c r="E27" s="51">
        <v>30</v>
      </c>
      <c r="F27" s="41">
        <v>154</v>
      </c>
      <c r="G27" s="10">
        <f>(F27/D27)*100</f>
        <v>65.254237288135599</v>
      </c>
      <c r="H27" s="42">
        <v>0.5</v>
      </c>
      <c r="I27" s="43">
        <v>8.4</v>
      </c>
      <c r="J27" s="9">
        <f>8.588 + (0.465*F27)-(21.896*H27)+(3.005*I27)</f>
        <v>94.492000000000004</v>
      </c>
      <c r="K27" s="9">
        <f>(J27/F27)*100</f>
        <v>61.358441558441555</v>
      </c>
      <c r="L27" s="52">
        <v>1</v>
      </c>
      <c r="M27" s="39">
        <v>3</v>
      </c>
      <c r="N27" s="54">
        <v>2</v>
      </c>
      <c r="O27" s="51">
        <v>2</v>
      </c>
      <c r="P27" s="44" t="s">
        <v>0</v>
      </c>
      <c r="Q27" s="49" t="s">
        <v>0</v>
      </c>
      <c r="R27" s="55" t="str">
        <f>IF(AND(E27&gt;29.99,F27&gt;159,F27&lt;221,H27&gt;0.39,H27&lt;0.81,I27&gt;6.49,I27&lt;10.01,J27&gt;89.99,K27&gt;52.49,L27&gt;1.99,L27&lt;5.01,M27&gt;2.99,M27&lt;5.01,N27&gt;1.99,O27&gt;1.99,P27="N",Q27="N"),"Y","N")</f>
        <v>N</v>
      </c>
      <c r="S27" s="55" t="s">
        <v>96</v>
      </c>
      <c r="T27" s="55" t="str">
        <f>IF(AND(E27&gt;29.49,F27&gt;159,F27&lt;236,H27&gt;0.09,H27&lt;1.21,I27&gt;4.99,I27&lt;14.01,J27&gt;74.99,K27&gt;46.99,L27&gt;=0,L27&lt;10.01,M27&gt;0.99,M27&lt;6.01,N27&gt;0.99,O27&gt;0.99,P27="N",Q27="N",R27="N", S27="N"),"Y","N")</f>
        <v>N</v>
      </c>
    </row>
    <row r="28" spans="1:20" x14ac:dyDescent="0.2">
      <c r="A28" s="39">
        <v>334</v>
      </c>
      <c r="B28" s="40" t="s">
        <v>62</v>
      </c>
      <c r="C28" s="40" t="s">
        <v>92</v>
      </c>
      <c r="D28" s="17">
        <v>240</v>
      </c>
      <c r="E28" s="51">
        <v>30</v>
      </c>
      <c r="F28" s="18">
        <v>170</v>
      </c>
      <c r="G28" s="10">
        <f>(F28/D28)*100</f>
        <v>70.833333333333343</v>
      </c>
      <c r="H28" s="19">
        <v>0.45</v>
      </c>
      <c r="I28" s="20">
        <v>8.6999999999999993</v>
      </c>
      <c r="J28" s="9">
        <f>8.588 + (0.465*F28)-(21.896*H28)+(3.005*I28)</f>
        <v>103.92829999999998</v>
      </c>
      <c r="K28" s="9">
        <f>(J28/F28)*100</f>
        <v>61.134294117647045</v>
      </c>
      <c r="L28" s="52">
        <v>1</v>
      </c>
      <c r="M28" s="39">
        <v>4</v>
      </c>
      <c r="N28" s="54">
        <v>2</v>
      </c>
      <c r="O28" s="51">
        <v>2</v>
      </c>
      <c r="P28" s="44" t="s">
        <v>0</v>
      </c>
      <c r="Q28" s="49" t="s">
        <v>0</v>
      </c>
      <c r="R28" s="55" t="str">
        <f>IF(AND(E28&gt;29.99,F28&gt;159,F28&lt;221,H28&gt;0.39,H28&lt;0.81,I28&gt;6.49,I28&lt;10.01,J28&gt;89.99,K28&gt;52.49,L28&gt;1.99,L28&lt;5.01,M28&gt;2.99,M28&lt;5.01,N28&gt;1.99,O28&gt;1.99,P28="N",Q28="N"),"Y","N")</f>
        <v>N</v>
      </c>
      <c r="S28" s="55" t="str">
        <f>IF(AND(E28&gt;29.49,F28&gt;159,F28&lt;236,H28&gt;0.09,H28&lt;1.21,I28&gt;4.99,I28&lt;14.01,J28&gt;74.99,K28&gt;47.99,L28&gt;0.99,L28&lt;5.01,M28&gt;1.99,M28&lt;6.01,N28&gt;1.99,O28&gt;1.99,P28="N",Q28="N",R28="N"),"Y","N")</f>
        <v>Y</v>
      </c>
      <c r="T28" s="55" t="str">
        <f>IF(AND(E28&gt;29.49,F28&gt;159,F28&lt;236,H28&gt;0.09,H28&lt;1.21,I28&gt;4.99,I28&lt;14.01,J28&gt;74.99,K28&gt;46.99,L28&gt;=0,L28&lt;10.01,M28&gt;0.99,M28&lt;6.01,N28&gt;0.99,O28&gt;0.99,P28="N",Q28="N",R28="N", S28="N"),"Y","N")</f>
        <v>N</v>
      </c>
    </row>
    <row r="29" spans="1:20" x14ac:dyDescent="0.2">
      <c r="A29" s="39">
        <v>510</v>
      </c>
      <c r="B29" s="40" t="s">
        <v>54</v>
      </c>
      <c r="C29" s="40" t="s">
        <v>85</v>
      </c>
      <c r="D29" s="17">
        <v>228</v>
      </c>
      <c r="E29" s="51">
        <v>30</v>
      </c>
      <c r="F29" s="18">
        <v>152</v>
      </c>
      <c r="G29" s="10">
        <f>(F29/D29)*100</f>
        <v>66.666666666666657</v>
      </c>
      <c r="H29" s="19">
        <v>0.45</v>
      </c>
      <c r="I29" s="20">
        <v>7.5</v>
      </c>
      <c r="J29" s="9">
        <f>8.588 + (0.465*F29)-(21.896*H29)+(3.005*I29)</f>
        <v>91.952299999999994</v>
      </c>
      <c r="K29" s="9">
        <f>(J29/F29)*100</f>
        <v>60.49493421052631</v>
      </c>
      <c r="L29" s="52">
        <v>2</v>
      </c>
      <c r="M29" s="39">
        <v>3</v>
      </c>
      <c r="N29" s="54">
        <v>2</v>
      </c>
      <c r="O29" s="51">
        <v>2</v>
      </c>
      <c r="P29" s="44" t="s">
        <v>0</v>
      </c>
      <c r="Q29" s="49" t="s">
        <v>0</v>
      </c>
      <c r="R29" s="55" t="str">
        <f>IF(AND(E29&gt;29.99,F29&gt;159,F29&lt;221,H29&gt;0.39,H29&lt;0.81,I29&gt;6.49,I29&lt;10.01,J29&gt;89.99,K29&gt;52.49,L29&gt;1.99,L29&lt;5.01,M29&gt;2.99,M29&lt;5.01,N29&gt;1.99,O29&gt;1.99,P29="N",Q29="N"),"Y","N")</f>
        <v>N</v>
      </c>
      <c r="S29" s="55" t="s">
        <v>96</v>
      </c>
      <c r="T29" s="55" t="str">
        <f>IF(AND(E29&gt;29.49,F29&gt;159,F29&lt;236,H29&gt;0.09,H29&lt;1.21,I29&gt;4.99,I29&lt;14.01,J29&gt;74.99,K29&gt;46.99,L29&gt;=0,L29&lt;10.01,M29&gt;0.99,M29&lt;6.01,N29&gt;0.99,O29&gt;0.99,P29="N",Q29="N",R29="N", S29="N"),"Y","N")</f>
        <v>N</v>
      </c>
    </row>
    <row r="30" spans="1:20" x14ac:dyDescent="0.2">
      <c r="A30" s="39">
        <v>348</v>
      </c>
      <c r="B30" s="40" t="s">
        <v>68</v>
      </c>
      <c r="C30" s="40" t="s">
        <v>95</v>
      </c>
      <c r="D30" s="17">
        <v>288</v>
      </c>
      <c r="E30" s="51">
        <v>30</v>
      </c>
      <c r="F30" s="18">
        <v>200</v>
      </c>
      <c r="G30" s="10">
        <f>(F30/D30)*100</f>
        <v>69.444444444444443</v>
      </c>
      <c r="H30" s="19">
        <v>0.35</v>
      </c>
      <c r="I30" s="20">
        <v>8.9</v>
      </c>
      <c r="J30" s="9">
        <f>8.588 + (0.465*F30)-(21.896*H30)+(3.005*I30)</f>
        <v>120.66889999999999</v>
      </c>
      <c r="K30" s="9">
        <f>(J30/F30)*100</f>
        <v>60.334449999999997</v>
      </c>
      <c r="L30" s="52">
        <v>1</v>
      </c>
      <c r="M30" s="39">
        <v>3</v>
      </c>
      <c r="N30" s="54">
        <v>2</v>
      </c>
      <c r="O30" s="51">
        <v>2</v>
      </c>
      <c r="P30" s="44" t="s">
        <v>0</v>
      </c>
      <c r="Q30" s="49" t="s">
        <v>0</v>
      </c>
      <c r="R30" s="55" t="str">
        <f>IF(AND(E30&gt;29.99,F30&gt;159,F30&lt;221,H30&gt;0.39,H30&lt;0.81,I30&gt;6.49,I30&lt;10.01,J30&gt;89.99,K30&gt;52.49,L30&gt;1.99,L30&lt;5.01,M30&gt;2.99,M30&lt;5.01,N30&gt;1.99,O30&gt;1.99,P30="N",Q30="N"),"Y","N")</f>
        <v>N</v>
      </c>
      <c r="S30" s="55" t="str">
        <f>IF(AND(E30&gt;29.49,F30&gt;159,F30&lt;236,H30&gt;0.09,H30&lt;1.21,I30&gt;4.99,I30&lt;14.01,J30&gt;74.99,K30&gt;47.99,L30&gt;0.99,L30&lt;5.01,M30&gt;1.99,M30&lt;6.01,N30&gt;1.99,O30&gt;1.99,P30="N",Q30="N",R30="N"),"Y","N")</f>
        <v>Y</v>
      </c>
      <c r="T30" s="55" t="str">
        <f>IF(AND(E30&gt;29.49,F30&gt;159,F30&lt;236,H30&gt;0.09,H30&lt;1.21,I30&gt;4.99,I30&lt;14.01,J30&gt;74.99,K30&gt;46.99,L30&gt;=0,L30&lt;10.01,M30&gt;0.99,M30&lt;6.01,N30&gt;0.99,O30&gt;0.99,P30="N",Q30="N",R30="N", S30="N"),"Y","N")</f>
        <v>N</v>
      </c>
    </row>
    <row r="31" spans="1:20" x14ac:dyDescent="0.2">
      <c r="A31" s="39">
        <v>270</v>
      </c>
      <c r="B31" s="40" t="s">
        <v>73</v>
      </c>
      <c r="C31" s="40" t="s">
        <v>90</v>
      </c>
      <c r="D31" s="39">
        <v>221</v>
      </c>
      <c r="E31" s="51">
        <v>30</v>
      </c>
      <c r="F31" s="41">
        <v>140</v>
      </c>
      <c r="G31" s="10">
        <f>(F31/D31)*100</f>
        <v>63.348416289592755</v>
      </c>
      <c r="H31" s="42">
        <v>0.4</v>
      </c>
      <c r="I31" s="43">
        <v>6.5</v>
      </c>
      <c r="J31" s="9">
        <f>8.588 + (0.465*F31)-(21.896*H31)+(3.005*I31)</f>
        <v>84.462100000000007</v>
      </c>
      <c r="K31" s="9">
        <f>(J31/F31)*100</f>
        <v>60.330071428571429</v>
      </c>
      <c r="L31" s="52">
        <v>1</v>
      </c>
      <c r="M31" s="39">
        <v>2</v>
      </c>
      <c r="N31" s="54">
        <v>2</v>
      </c>
      <c r="O31" s="51">
        <v>2</v>
      </c>
      <c r="P31" s="44" t="s">
        <v>0</v>
      </c>
      <c r="Q31" s="49" t="s">
        <v>0</v>
      </c>
      <c r="R31" s="55" t="str">
        <f>IF(AND(E31&gt;29.99,F31&gt;159,F31&lt;221,H31&gt;0.39,H31&lt;0.81,I31&gt;6.49,I31&lt;10.01,J31&gt;89.99,K31&gt;52.49,L31&gt;1.99,L31&lt;5.01,M31&gt;2.99,M31&lt;5.01,N31&gt;1.99,O31&gt;1.99,P31="N",Q31="N"),"Y","N")</f>
        <v>N</v>
      </c>
      <c r="S31" s="55" t="s">
        <v>96</v>
      </c>
      <c r="T31" s="55" t="str">
        <f>IF(AND(E31&gt;29.49,F31&gt;159,F31&lt;236,H31&gt;0.09,H31&lt;1.21,I31&gt;4.99,I31&lt;14.01,J31&gt;74.99,K31&gt;46.99,L31&gt;=0,L31&lt;10.01,M31&gt;0.99,M31&lt;6.01,N31&gt;0.99,O31&gt;0.99,P31="N",Q31="N",R31="N", S31="N"),"Y","N")</f>
        <v>N</v>
      </c>
    </row>
    <row r="32" spans="1:20" x14ac:dyDescent="0.2">
      <c r="A32" s="39">
        <v>414</v>
      </c>
      <c r="B32" s="40" t="s">
        <v>65</v>
      </c>
      <c r="C32" s="40" t="s">
        <v>84</v>
      </c>
      <c r="D32" s="17">
        <v>285</v>
      </c>
      <c r="E32" s="51">
        <v>30</v>
      </c>
      <c r="F32" s="18">
        <v>198</v>
      </c>
      <c r="G32" s="10">
        <f>(F32/D32)*100</f>
        <v>69.473684210526315</v>
      </c>
      <c r="H32" s="19">
        <v>0.35</v>
      </c>
      <c r="I32" s="20">
        <v>8.3000000000000007</v>
      </c>
      <c r="J32" s="9">
        <f>8.588 + (0.465*F32)-(21.896*H32)+(3.005*I32)</f>
        <v>117.9359</v>
      </c>
      <c r="K32" s="9">
        <f>(J32/F32)*100</f>
        <v>59.563585858585867</v>
      </c>
      <c r="L32" s="52">
        <v>2</v>
      </c>
      <c r="M32" s="39">
        <v>4</v>
      </c>
      <c r="N32" s="54">
        <v>2</v>
      </c>
      <c r="O32" s="51">
        <v>2</v>
      </c>
      <c r="P32" s="44" t="s">
        <v>0</v>
      </c>
      <c r="Q32" s="49" t="s">
        <v>0</v>
      </c>
      <c r="R32" s="55" t="str">
        <f>IF(AND(E32&gt;29.99,F32&gt;159,F32&lt;221,H32&gt;0.39,H32&lt;0.81,I32&gt;6.49,I32&lt;10.01,J32&gt;89.99,K32&gt;52.49,L32&gt;1.99,L32&lt;5.01,M32&gt;2.99,M32&lt;5.01,N32&gt;1.99,O32&gt;1.99,P32="N",Q32="N"),"Y","N")</f>
        <v>N</v>
      </c>
      <c r="S32" s="55" t="str">
        <f>IF(AND(E32&gt;29.49,F32&gt;159,F32&lt;236,H32&gt;0.09,H32&lt;1.21,I32&gt;4.99,I32&lt;14.01,J32&gt;74.99,K32&gt;47.99,L32&gt;0.99,L32&lt;5.01,M32&gt;1.99,M32&lt;6.01,N32&gt;1.99,O32&gt;1.99,P32="N",Q32="N",R32="N"),"Y","N")</f>
        <v>Y</v>
      </c>
      <c r="T32" s="55" t="str">
        <f>IF(AND(E32&gt;29.49,F32&gt;159,F32&lt;236,H32&gt;0.09,H32&lt;1.21,I32&gt;4.99,I32&lt;14.01,J32&gt;74.99,K32&gt;46.99,L32&gt;=0,L32&lt;10.01,M32&gt;0.99,M32&lt;6.01,N32&gt;0.99,O32&gt;0.99,P32="N",Q32="N",R32="N", S32="N"),"Y","N")</f>
        <v>N</v>
      </c>
    </row>
    <row r="33" spans="1:20" x14ac:dyDescent="0.2">
      <c r="A33" s="39">
        <v>508</v>
      </c>
      <c r="B33" s="40" t="s">
        <v>78</v>
      </c>
      <c r="C33" s="40" t="s">
        <v>85</v>
      </c>
      <c r="D33" s="39">
        <v>234</v>
      </c>
      <c r="E33" s="51">
        <v>30</v>
      </c>
      <c r="F33" s="41">
        <v>168</v>
      </c>
      <c r="G33" s="10">
        <f>(F33/D33)*100</f>
        <v>71.794871794871796</v>
      </c>
      <c r="H33" s="42">
        <v>0.5</v>
      </c>
      <c r="I33" s="43">
        <v>7.8</v>
      </c>
      <c r="J33" s="9">
        <f>8.588 + (0.465*F33)-(21.896*H33)+(3.005*I33)</f>
        <v>99.198999999999984</v>
      </c>
      <c r="K33" s="9">
        <f>(J33/F33)*100</f>
        <v>59.0470238095238</v>
      </c>
      <c r="L33" s="52">
        <v>1</v>
      </c>
      <c r="M33" s="39">
        <v>2</v>
      </c>
      <c r="N33" s="54">
        <v>2</v>
      </c>
      <c r="O33" s="51">
        <v>2</v>
      </c>
      <c r="P33" s="44" t="s">
        <v>0</v>
      </c>
      <c r="Q33" s="49" t="s">
        <v>0</v>
      </c>
      <c r="R33" s="55" t="str">
        <f>IF(AND(E33&gt;29.99,F33&gt;159,F33&lt;221,H33&gt;0.39,H33&lt;0.81,I33&gt;6.49,I33&lt;10.01,J33&gt;89.99,K33&gt;52.49,L33&gt;1.99,L33&lt;5.01,M33&gt;2.99,M33&lt;5.01,N33&gt;1.99,O33&gt;1.99,P33="N",Q33="N"),"Y","N")</f>
        <v>N</v>
      </c>
      <c r="S33" s="55" t="str">
        <f>IF(AND(E33&gt;29.49,F33&gt;159,F33&lt;236,H33&gt;0.09,H33&lt;1.21,I33&gt;4.99,I33&lt;14.01,J33&gt;74.99,K33&gt;47.99,L33&gt;0.99,L33&lt;5.01,M33&gt;1.99,M33&lt;6.01,N33&gt;1.99,O33&gt;1.99,P33="N",Q33="N",R33="N"),"Y","N")</f>
        <v>Y</v>
      </c>
      <c r="T33" s="55" t="str">
        <f>IF(AND(E33&gt;29.49,F33&gt;159,F33&lt;236,H33&gt;0.09,H33&lt;1.21,I33&gt;4.99,I33&lt;14.01,J33&gt;74.99,K33&gt;46.99,L33&gt;=0,L33&lt;10.01,M33&gt;0.99,M33&lt;6.01,N33&gt;0.99,O33&gt;0.99,P33="N",Q33="N",R33="N", S33="N"),"Y","N")</f>
        <v>N</v>
      </c>
    </row>
    <row r="34" spans="1:20" x14ac:dyDescent="0.2">
      <c r="A34" s="39">
        <v>409</v>
      </c>
      <c r="B34" s="40" t="s">
        <v>75</v>
      </c>
      <c r="C34" s="40" t="s">
        <v>82</v>
      </c>
      <c r="D34" s="39">
        <v>251</v>
      </c>
      <c r="E34" s="51">
        <v>30</v>
      </c>
      <c r="F34" s="41">
        <v>180</v>
      </c>
      <c r="G34" s="10">
        <f>(F34/D34)*100</f>
        <v>71.713147410358573</v>
      </c>
      <c r="H34" s="42">
        <v>0.35</v>
      </c>
      <c r="I34" s="43">
        <v>7.2</v>
      </c>
      <c r="J34" s="9">
        <f>8.588 + (0.465*F34)-(21.896*H34)+(3.005*I34)</f>
        <v>106.26039999999999</v>
      </c>
      <c r="K34" s="9">
        <f>(J34/F34)*100</f>
        <v>59.033555555555552</v>
      </c>
      <c r="L34" s="52">
        <v>1</v>
      </c>
      <c r="M34" s="39">
        <v>2</v>
      </c>
      <c r="N34" s="54">
        <v>2</v>
      </c>
      <c r="O34" s="51">
        <v>2</v>
      </c>
      <c r="P34" s="44" t="s">
        <v>0</v>
      </c>
      <c r="Q34" s="49" t="s">
        <v>0</v>
      </c>
      <c r="R34" s="55" t="str">
        <f>IF(AND(E34&gt;29.99,F34&gt;159,F34&lt;221,H34&gt;0.39,H34&lt;0.81,I34&gt;6.49,I34&lt;10.01,J34&gt;89.99,K34&gt;52.49,L34&gt;1.99,L34&lt;5.01,M34&gt;2.99,M34&lt;5.01,N34&gt;1.99,O34&gt;1.99,P34="N",Q34="N"),"Y","N")</f>
        <v>N</v>
      </c>
      <c r="S34" s="55" t="str">
        <f>IF(AND(E34&gt;29.49,F34&gt;159,F34&lt;236,H34&gt;0.09,H34&lt;1.21,I34&gt;4.99,I34&lt;14.01,J34&gt;74.99,K34&gt;47.99,L34&gt;0.99,L34&lt;5.01,M34&gt;1.99,M34&lt;6.01,N34&gt;1.99,O34&gt;1.99,P34="N",Q34="N",R34="N"),"Y","N")</f>
        <v>Y</v>
      </c>
      <c r="T34" s="55" t="str">
        <f>IF(AND(E34&gt;29.49,F34&gt;159,F34&lt;236,H34&gt;0.09,H34&lt;1.21,I34&gt;4.99,I34&lt;14.01,J34&gt;74.99,K34&gt;46.99,L34&gt;=0,L34&lt;10.01,M34&gt;0.99,M34&lt;6.01,N34&gt;0.99,O34&gt;0.99,P34="N",Q34="N",R34="N", S34="N"),"Y","N")</f>
        <v>N</v>
      </c>
    </row>
    <row r="35" spans="1:20" x14ac:dyDescent="0.2">
      <c r="A35" s="39">
        <v>350</v>
      </c>
      <c r="B35" s="40" t="s">
        <v>52</v>
      </c>
      <c r="C35" s="40" t="s">
        <v>95</v>
      </c>
      <c r="D35" s="17">
        <v>297</v>
      </c>
      <c r="E35" s="51">
        <v>30</v>
      </c>
      <c r="F35" s="18">
        <v>212</v>
      </c>
      <c r="G35" s="10">
        <f>(F35/D35)*100</f>
        <v>71.380471380471377</v>
      </c>
      <c r="H35" s="19">
        <v>0.4</v>
      </c>
      <c r="I35" s="20">
        <v>8.6999999999999993</v>
      </c>
      <c r="J35" s="9">
        <f>8.588 + (0.465*F35)-(21.896*H35)+(3.005*I35)</f>
        <v>124.5531</v>
      </c>
      <c r="K35" s="9">
        <f>(J35/F35)*100</f>
        <v>58.751462264150945</v>
      </c>
      <c r="L35" s="52">
        <v>1</v>
      </c>
      <c r="M35" s="39">
        <v>3</v>
      </c>
      <c r="N35" s="54">
        <v>2</v>
      </c>
      <c r="O35" s="51">
        <v>2</v>
      </c>
      <c r="P35" s="44" t="s">
        <v>0</v>
      </c>
      <c r="Q35" s="49" t="s">
        <v>0</v>
      </c>
      <c r="R35" s="55" t="str">
        <f>IF(AND(E35&gt;29.99,F35&gt;159,F35&lt;221,H35&gt;0.39,H35&lt;0.81,I35&gt;6.49,I35&lt;10.01,J35&gt;89.99,K35&gt;52.49,L35&gt;1.99,L35&lt;5.01,M35&gt;2.99,M35&lt;5.01,N35&gt;1.99,O35&gt;1.99,P35="N",Q35="N"),"Y","N")</f>
        <v>N</v>
      </c>
      <c r="S35" s="55" t="str">
        <f>IF(AND(E35&gt;29.49,F35&gt;159,F35&lt;236,H35&gt;0.09,H35&lt;1.21,I35&gt;4.99,I35&lt;14.01,J35&gt;74.99,K35&gt;47.99,L35&gt;0.99,L35&lt;5.01,M35&gt;1.99,M35&lt;6.01,N35&gt;1.99,O35&gt;1.99,P35="N",Q35="N",R35="N"),"Y","N")</f>
        <v>Y</v>
      </c>
      <c r="T35" s="55" t="str">
        <f>IF(AND(E35&gt;29.49,F35&gt;159,F35&lt;236,H35&gt;0.09,H35&lt;1.21,I35&gt;4.99,I35&lt;14.01,J35&gt;74.99,K35&gt;46.99,L35&gt;=0,L35&lt;10.01,M35&gt;0.99,M35&lt;6.01,N35&gt;0.99,O35&gt;0.99,P35="N",Q35="N",R35="N", S35="N"),"Y","N")</f>
        <v>N</v>
      </c>
    </row>
    <row r="36" spans="1:20" x14ac:dyDescent="0.2">
      <c r="A36" s="39">
        <v>265</v>
      </c>
      <c r="B36" s="40" t="s">
        <v>79</v>
      </c>
      <c r="C36" s="40" t="s">
        <v>89</v>
      </c>
      <c r="D36" s="39">
        <v>303</v>
      </c>
      <c r="E36" s="51">
        <v>30</v>
      </c>
      <c r="F36" s="41">
        <v>218</v>
      </c>
      <c r="G36" s="10">
        <f>(F36/D36)*100</f>
        <v>71.947194719471952</v>
      </c>
      <c r="H36" s="42">
        <v>0.6</v>
      </c>
      <c r="I36" s="43">
        <v>10.199999999999999</v>
      </c>
      <c r="J36" s="9">
        <f>8.588 + (0.465*F36)-(21.896*H36)+(3.005*I36)</f>
        <v>127.47139999999999</v>
      </c>
      <c r="K36" s="9">
        <f>(J36/F36)*100</f>
        <v>58.473119266055043</v>
      </c>
      <c r="L36" s="52">
        <v>2</v>
      </c>
      <c r="M36" s="39">
        <v>2</v>
      </c>
      <c r="N36" s="54">
        <v>2</v>
      </c>
      <c r="O36" s="51">
        <v>2</v>
      </c>
      <c r="P36" s="44" t="s">
        <v>0</v>
      </c>
      <c r="Q36" s="49" t="s">
        <v>0</v>
      </c>
      <c r="R36" s="55" t="str">
        <f>IF(AND(E36&gt;29.99,F36&gt;159,F36&lt;221,H36&gt;0.39,H36&lt;0.81,I36&gt;6.49,I36&lt;10.01,J36&gt;89.99,K36&gt;52.49,L36&gt;1.99,L36&lt;5.01,M36&gt;2.99,M36&lt;5.01,N36&gt;1.99,O36&gt;1.99,P36="N",Q36="N"),"Y","N")</f>
        <v>N</v>
      </c>
      <c r="S36" s="55" t="str">
        <f>IF(AND(E36&gt;29.49,F36&gt;159,F36&lt;236,H36&gt;0.09,H36&lt;1.21,I36&gt;4.99,I36&lt;14.01,J36&gt;74.99,K36&gt;47.99,L36&gt;0.99,L36&lt;5.01,M36&gt;1.99,M36&lt;6.01,N36&gt;1.99,O36&gt;1.99,P36="N",Q36="N",R36="N"),"Y","N")</f>
        <v>Y</v>
      </c>
      <c r="T36" s="55" t="str">
        <f>IF(AND(E36&gt;29.49,F36&gt;159,F36&lt;236,H36&gt;0.09,H36&lt;1.21,I36&gt;4.99,I36&lt;14.01,J36&gt;74.99,K36&gt;46.99,L36&gt;=0,L36&lt;10.01,M36&gt;0.99,M36&lt;6.01,N36&gt;0.99,O36&gt;0.99,P36="N",Q36="N",R36="N", S36="N"),"Y","N")</f>
        <v>N</v>
      </c>
    </row>
    <row r="37" spans="1:20" x14ac:dyDescent="0.2">
      <c r="A37" s="39">
        <v>425</v>
      </c>
      <c r="B37" s="40" t="s">
        <v>43</v>
      </c>
      <c r="C37" s="40" t="s">
        <v>83</v>
      </c>
      <c r="D37" s="17">
        <v>239</v>
      </c>
      <c r="E37" s="51">
        <v>30</v>
      </c>
      <c r="F37" s="18">
        <v>168</v>
      </c>
      <c r="G37" s="10">
        <f>(F37/D37)*100</f>
        <v>70.292887029288693</v>
      </c>
      <c r="H37" s="19">
        <v>0.6</v>
      </c>
      <c r="I37" s="20">
        <v>8.1999999999999993</v>
      </c>
      <c r="J37" s="9">
        <f>8.588 + (0.465*F37)-(21.896*H37)+(3.005*I37)</f>
        <v>98.211399999999998</v>
      </c>
      <c r="K37" s="9">
        <f>(J37/F37)*100</f>
        <v>58.459166666666661</v>
      </c>
      <c r="L37" s="52">
        <v>1</v>
      </c>
      <c r="M37" s="39">
        <v>3</v>
      </c>
      <c r="N37" s="54">
        <v>2</v>
      </c>
      <c r="O37" s="51">
        <v>2</v>
      </c>
      <c r="P37" s="44" t="s">
        <v>0</v>
      </c>
      <c r="Q37" s="49" t="s">
        <v>0</v>
      </c>
      <c r="R37" s="55" t="str">
        <f>IF(AND(E37&gt;29.99,F37&gt;159,F37&lt;221,H37&gt;0.39,H37&lt;0.81,I37&gt;6.49,I37&lt;10.01,J37&gt;89.99,K37&gt;52.49,L37&gt;1.99,L37&lt;5.01,M37&gt;2.99,M37&lt;5.01,N37&gt;1.99,O37&gt;1.99,P37="N",Q37="N"),"Y","N")</f>
        <v>N</v>
      </c>
      <c r="S37" s="55" t="str">
        <f>IF(AND(E37&gt;29.49,F37&gt;159,F37&lt;236,H37&gt;0.09,H37&lt;1.21,I37&gt;4.99,I37&lt;14.01,J37&gt;74.99,K37&gt;47.99,L37&gt;0.99,L37&lt;5.01,M37&gt;1.99,M37&lt;6.01,N37&gt;1.99,O37&gt;1.99,P37="N",Q37="N",R37="N"),"Y","N")</f>
        <v>Y</v>
      </c>
      <c r="T37" s="55" t="str">
        <f>IF(AND(E37&gt;29.49,F37&gt;159,F37&lt;236,H37&gt;0.09,H37&lt;1.21,I37&gt;4.99,I37&lt;14.01,J37&gt;74.99,K37&gt;46.99,L37&gt;=0,L37&lt;10.01,M37&gt;0.99,M37&lt;6.01,N37&gt;0.99,O37&gt;0.99,P37="N",Q37="N",R37="N", S37="N"),"Y","N")</f>
        <v>N</v>
      </c>
    </row>
    <row r="38" spans="1:20" x14ac:dyDescent="0.2">
      <c r="A38" s="39">
        <v>253</v>
      </c>
      <c r="B38" s="40" t="s">
        <v>56</v>
      </c>
      <c r="C38" s="40" t="s">
        <v>94</v>
      </c>
      <c r="D38" s="17">
        <v>284</v>
      </c>
      <c r="E38" s="51">
        <v>30</v>
      </c>
      <c r="F38" s="18">
        <v>196</v>
      </c>
      <c r="G38" s="10">
        <f>(F38/D38)*100</f>
        <v>69.014084507042256</v>
      </c>
      <c r="H38" s="19">
        <v>0.6</v>
      </c>
      <c r="I38" s="20">
        <v>9.3000000000000007</v>
      </c>
      <c r="J38" s="9">
        <f>8.588 + (0.465*F38)-(21.896*H38)+(3.005*I38)</f>
        <v>114.53689999999999</v>
      </c>
      <c r="K38" s="9">
        <f>(J38/F38)*100</f>
        <v>58.437193877551017</v>
      </c>
      <c r="L38" s="52">
        <v>1</v>
      </c>
      <c r="M38" s="39">
        <v>4</v>
      </c>
      <c r="N38" s="54">
        <v>2</v>
      </c>
      <c r="O38" s="51">
        <v>2</v>
      </c>
      <c r="P38" s="44" t="s">
        <v>0</v>
      </c>
      <c r="Q38" s="49" t="s">
        <v>0</v>
      </c>
      <c r="R38" s="55" t="str">
        <f>IF(AND(E38&gt;29.99,F38&gt;159,F38&lt;221,H38&gt;0.39,H38&lt;0.81,I38&gt;6.49,I38&lt;10.01,J38&gt;89.99,K38&gt;52.49,L38&gt;1.99,L38&lt;5.01,M38&gt;2.99,M38&lt;5.01,N38&gt;1.99,O38&gt;1.99,P38="N",Q38="N"),"Y","N")</f>
        <v>N</v>
      </c>
      <c r="S38" s="55" t="str">
        <f>IF(AND(E38&gt;29.49,F38&gt;159,F38&lt;236,H38&gt;0.09,H38&lt;1.21,I38&gt;4.99,I38&lt;14.01,J38&gt;74.99,K38&gt;47.99,L38&gt;0.99,L38&lt;5.01,M38&gt;1.99,M38&lt;6.01,N38&gt;1.99,O38&gt;1.99,P38="N",Q38="N",R38="N"),"Y","N")</f>
        <v>Y</v>
      </c>
      <c r="T38" s="55" t="str">
        <f>IF(AND(E38&gt;29.49,F38&gt;159,F38&lt;236,H38&gt;0.09,H38&lt;1.21,I38&gt;4.99,I38&lt;14.01,J38&gt;74.99,K38&gt;46.99,L38&gt;=0,L38&lt;10.01,M38&gt;0.99,M38&lt;6.01,N38&gt;0.99,O38&gt;0.99,P38="N",Q38="N",R38="N", S38="N"),"Y","N")</f>
        <v>N</v>
      </c>
    </row>
    <row r="39" spans="1:20" x14ac:dyDescent="0.2">
      <c r="A39" s="39">
        <v>404</v>
      </c>
      <c r="B39" s="40" t="s">
        <v>45</v>
      </c>
      <c r="C39" s="40" t="s">
        <v>83</v>
      </c>
      <c r="D39" s="17">
        <v>263</v>
      </c>
      <c r="E39" s="51">
        <v>30</v>
      </c>
      <c r="F39" s="18">
        <v>190</v>
      </c>
      <c r="G39" s="10">
        <f>(F39/D39)*100</f>
        <v>72.243346007604558</v>
      </c>
      <c r="H39" s="19">
        <v>0.6</v>
      </c>
      <c r="I39" s="20">
        <v>8.6</v>
      </c>
      <c r="J39" s="9">
        <f>8.588 + (0.465*F39)-(21.896*H39)+(3.005*I39)</f>
        <v>109.64339999999999</v>
      </c>
      <c r="K39" s="9">
        <f>(J39/F39)*100</f>
        <v>57.707052631578939</v>
      </c>
      <c r="L39" s="52">
        <v>1</v>
      </c>
      <c r="M39" s="39">
        <v>3</v>
      </c>
      <c r="N39" s="54">
        <v>2</v>
      </c>
      <c r="O39" s="51">
        <v>2</v>
      </c>
      <c r="P39" s="44" t="s">
        <v>0</v>
      </c>
      <c r="Q39" s="49" t="s">
        <v>0</v>
      </c>
      <c r="R39" s="55" t="str">
        <f>IF(AND(E39&gt;29.99,F39&gt;159,F39&lt;221,H39&gt;0.39,H39&lt;0.81,I39&gt;6.49,I39&lt;10.01,J39&gt;89.99,K39&gt;52.49,L39&gt;1.99,L39&lt;5.01,M39&gt;2.99,M39&lt;5.01,N39&gt;1.99,O39&gt;1.99,P39="N",Q39="N"),"Y","N")</f>
        <v>N</v>
      </c>
      <c r="S39" s="55" t="str">
        <f>IF(AND(E39&gt;29.49,F39&gt;159,F39&lt;236,H39&gt;0.09,H39&lt;1.21,I39&gt;4.99,I39&lt;14.01,J39&gt;74.99,K39&gt;47.99,L39&gt;0.99,L39&lt;5.01,M39&gt;1.99,M39&lt;6.01,N39&gt;1.99,O39&gt;1.99,P39="N",Q39="N",R39="N"),"Y","N")</f>
        <v>Y</v>
      </c>
      <c r="T39" s="55" t="str">
        <f>IF(AND(E39&gt;29.49,F39&gt;159,F39&lt;236,H39&gt;0.09,H39&lt;1.21,I39&gt;4.99,I39&lt;14.01,J39&gt;74.99,K39&gt;46.99,L39&gt;=0,L39&lt;10.01,M39&gt;0.99,M39&lt;6.01,N39&gt;0.99,O39&gt;0.99,P39="N",Q39="N",R39="N", S39="N"),"Y","N")</f>
        <v>N</v>
      </c>
    </row>
    <row r="40" spans="1:20" x14ac:dyDescent="0.2">
      <c r="A40" s="39">
        <v>352</v>
      </c>
      <c r="B40" s="40" t="s">
        <v>61</v>
      </c>
      <c r="C40" s="40" t="s">
        <v>93</v>
      </c>
      <c r="D40" s="17">
        <v>239</v>
      </c>
      <c r="E40" s="51">
        <v>30</v>
      </c>
      <c r="F40" s="18">
        <v>150</v>
      </c>
      <c r="G40" s="10">
        <f>(F40/D40)*100</f>
        <v>62.761506276150627</v>
      </c>
      <c r="H40" s="19">
        <v>0.55000000000000004</v>
      </c>
      <c r="I40" s="20">
        <v>6.7</v>
      </c>
      <c r="J40" s="9">
        <f>8.588 + (0.465*F40)-(21.896*H40)+(3.005*I40)</f>
        <v>86.428699999999992</v>
      </c>
      <c r="K40" s="9">
        <f>(J40/F40)*100</f>
        <v>57.61913333333333</v>
      </c>
      <c r="L40" s="52">
        <v>2</v>
      </c>
      <c r="M40" s="39">
        <v>4</v>
      </c>
      <c r="N40" s="54">
        <v>2</v>
      </c>
      <c r="O40" s="51">
        <v>2</v>
      </c>
      <c r="P40" s="44" t="s">
        <v>0</v>
      </c>
      <c r="Q40" s="49" t="s">
        <v>0</v>
      </c>
      <c r="R40" s="55" t="str">
        <f>IF(AND(E40&gt;29.99,F40&gt;159,F40&lt;221,H40&gt;0.39,H40&lt;0.81,I40&gt;6.49,I40&lt;10.01,J40&gt;89.99,K40&gt;52.49,L40&gt;1.99,L40&lt;5.01,M40&gt;2.99,M40&lt;5.01,N40&gt;1.99,O40&gt;1.99,P40="N",Q40="N"),"Y","N")</f>
        <v>N</v>
      </c>
      <c r="S40" s="55" t="s">
        <v>96</v>
      </c>
      <c r="T40" s="55" t="str">
        <f>IF(AND(E40&gt;29.49,F40&gt;159,F40&lt;236,H40&gt;0.09,H40&lt;1.21,I40&gt;4.99,I40&lt;14.01,J40&gt;74.99,K40&gt;46.99,L40&gt;=0,L40&lt;10.01,M40&gt;0.99,M40&lt;6.01,N40&gt;0.99,O40&gt;0.99,P40="N",Q40="N",R40="N", S40="N"),"Y","N")</f>
        <v>N</v>
      </c>
    </row>
    <row r="41" spans="1:20" x14ac:dyDescent="0.2">
      <c r="A41" s="39">
        <v>337</v>
      </c>
      <c r="B41" s="40" t="s">
        <v>67</v>
      </c>
      <c r="C41" s="40" t="s">
        <v>86</v>
      </c>
      <c r="D41" s="17">
        <v>300</v>
      </c>
      <c r="E41" s="51">
        <v>30</v>
      </c>
      <c r="F41" s="18">
        <v>222</v>
      </c>
      <c r="G41" s="10">
        <f>(F41/D41)*100</f>
        <v>74</v>
      </c>
      <c r="H41" s="19">
        <v>0.6</v>
      </c>
      <c r="I41" s="20">
        <v>9.6999999999999993</v>
      </c>
      <c r="J41" s="9">
        <f>8.588 + (0.465*F41)-(21.896*H41)+(3.005*I41)</f>
        <v>127.82889999999999</v>
      </c>
      <c r="K41" s="9">
        <f>(J41/F41)*100</f>
        <v>57.580585585585588</v>
      </c>
      <c r="L41" s="52">
        <v>1</v>
      </c>
      <c r="M41" s="39">
        <v>2</v>
      </c>
      <c r="N41" s="54">
        <v>2</v>
      </c>
      <c r="O41" s="51">
        <v>2</v>
      </c>
      <c r="P41" s="44" t="s">
        <v>0</v>
      </c>
      <c r="Q41" s="49" t="s">
        <v>0</v>
      </c>
      <c r="R41" s="55" t="str">
        <f>IF(AND(E41&gt;29.99,F41&gt;159,F41&lt;221,H41&gt;0.39,H41&lt;0.81,I41&gt;6.49,I41&lt;10.01,J41&gt;89.99,K41&gt;52.49,L41&gt;1.99,L41&lt;5.01,M41&gt;2.99,M41&lt;5.01,N41&gt;1.99,O41&gt;1.99,P41="N",Q41="N"),"Y","N")</f>
        <v>N</v>
      </c>
      <c r="S41" s="55" t="str">
        <f>IF(AND(E41&gt;29.49,F41&gt;159,F41&lt;236,H41&gt;0.09,H41&lt;1.21,I41&gt;4.99,I41&lt;14.01,J41&gt;74.99,K41&gt;47.99,L41&gt;0.99,L41&lt;5.01,M41&gt;1.99,M41&lt;6.01,N41&gt;1.99,O41&gt;1.99,P41="N",Q41="N",R41="N"),"Y","N")</f>
        <v>Y</v>
      </c>
      <c r="T41" s="55" t="str">
        <f>IF(AND(E41&gt;29.49,F41&gt;159,F41&lt;236,H41&gt;0.09,H41&lt;1.21,I41&gt;4.99,I41&lt;14.01,J41&gt;74.99,K41&gt;46.99,L41&gt;=0,L41&lt;10.01,M41&gt;0.99,M41&lt;6.01,N41&gt;0.99,O41&gt;0.99,P41="N",Q41="N",R41="N", S41="N"),"Y","N")</f>
        <v>N</v>
      </c>
    </row>
    <row r="42" spans="1:20" x14ac:dyDescent="0.2">
      <c r="A42" s="39">
        <v>323</v>
      </c>
      <c r="B42" s="40" t="s">
        <v>49</v>
      </c>
      <c r="C42" s="40" t="s">
        <v>91</v>
      </c>
      <c r="D42" s="17">
        <v>220</v>
      </c>
      <c r="E42" s="51">
        <v>30</v>
      </c>
      <c r="F42" s="18">
        <v>144</v>
      </c>
      <c r="G42" s="10">
        <f>(F42/D42)*100</f>
        <v>65.454545454545453</v>
      </c>
      <c r="H42" s="19">
        <v>0.6</v>
      </c>
      <c r="I42" s="20">
        <v>6.2</v>
      </c>
      <c r="J42" s="9">
        <f>8.588 + (0.465*F42)-(21.896*H42)+(3.005*I42)</f>
        <v>81.04140000000001</v>
      </c>
      <c r="K42" s="9">
        <f>(J42/F42)*100</f>
        <v>56.278750000000009</v>
      </c>
      <c r="L42" s="52">
        <v>2</v>
      </c>
      <c r="M42" s="39">
        <v>3</v>
      </c>
      <c r="N42" s="54">
        <v>2</v>
      </c>
      <c r="O42" s="51">
        <v>2</v>
      </c>
      <c r="P42" s="44" t="s">
        <v>0</v>
      </c>
      <c r="Q42" s="49" t="s">
        <v>0</v>
      </c>
      <c r="R42" s="55" t="str">
        <f>IF(AND(E42&gt;29.99,F42&gt;159,F42&lt;221,H42&gt;0.39,H42&lt;0.81,I42&gt;6.49,I42&lt;10.01,J42&gt;89.99,K42&gt;52.49,L42&gt;1.99,L42&lt;5.01,M42&gt;2.99,M42&lt;5.01,N42&gt;1.99,O42&gt;1.99,P42="N",Q42="N"),"Y","N")</f>
        <v>N</v>
      </c>
      <c r="S42" s="55" t="s">
        <v>96</v>
      </c>
      <c r="T42" s="55" t="str">
        <f>IF(AND(E42&gt;29.49,F42&gt;159,F42&lt;236,H42&gt;0.09,H42&lt;1.21,I42&gt;4.99,I42&lt;14.01,J42&gt;74.99,K42&gt;46.99,L42&gt;=0,L42&lt;10.01,M42&gt;0.99,M42&lt;6.01,N42&gt;0.99,O42&gt;0.99,P42="N",Q42="N",R42="N", S42="N"),"Y","N")</f>
        <v>N</v>
      </c>
    </row>
    <row r="43" spans="1:20" x14ac:dyDescent="0.2">
      <c r="A43" s="39">
        <v>424</v>
      </c>
      <c r="B43" s="40" t="s">
        <v>57</v>
      </c>
      <c r="C43" s="40" t="s">
        <v>82</v>
      </c>
      <c r="D43" s="17">
        <v>284</v>
      </c>
      <c r="E43" s="51">
        <v>30</v>
      </c>
      <c r="F43" s="18">
        <v>200</v>
      </c>
      <c r="G43" s="10">
        <f>(F43/D43)*100</f>
        <v>70.422535211267601</v>
      </c>
      <c r="H43" s="19">
        <v>0.7</v>
      </c>
      <c r="I43" s="20">
        <v>8.4</v>
      </c>
      <c r="J43" s="9">
        <f>8.588 + (0.465*F43)-(21.896*H43)+(3.005*I43)</f>
        <v>111.50279999999999</v>
      </c>
      <c r="K43" s="9">
        <f>(J43/F43)*100</f>
        <v>55.751399999999997</v>
      </c>
      <c r="L43" s="52">
        <v>1</v>
      </c>
      <c r="M43" s="39">
        <v>2</v>
      </c>
      <c r="N43" s="54">
        <v>2</v>
      </c>
      <c r="O43" s="51">
        <v>2</v>
      </c>
      <c r="P43" s="44" t="s">
        <v>0</v>
      </c>
      <c r="Q43" s="49" t="s">
        <v>0</v>
      </c>
      <c r="R43" s="55" t="str">
        <f>IF(AND(E43&gt;29.99,F43&gt;159,F43&lt;221,H43&gt;0.39,H43&lt;0.81,I43&gt;6.49,I43&lt;10.01,J43&gt;89.99,K43&gt;52.49,L43&gt;1.99,L43&lt;5.01,M43&gt;2.99,M43&lt;5.01,N43&gt;1.99,O43&gt;1.99,P43="N",Q43="N"),"Y","N")</f>
        <v>N</v>
      </c>
      <c r="S43" s="55" t="str">
        <f>IF(AND(E43&gt;29.49,F43&gt;159,F43&lt;236,H43&gt;0.09,H43&lt;1.21,I43&gt;4.99,I43&lt;14.01,J43&gt;74.99,K43&gt;47.99,L43&gt;0.99,L43&lt;5.01,M43&gt;1.99,M43&lt;6.01,N43&gt;1.99,O43&gt;1.99,P43="N",Q43="N",R43="N"),"Y","N")</f>
        <v>Y</v>
      </c>
      <c r="T43" s="55" t="str">
        <f>IF(AND(E43&gt;29.49,F43&gt;159,F43&lt;236,H43&gt;0.09,H43&lt;1.21,I43&gt;4.99,I43&lt;14.01,J43&gt;74.99,K43&gt;46.99,L43&gt;=0,L43&lt;10.01,M43&gt;0.99,M43&lt;6.01,N43&gt;0.99,O43&gt;0.99,P43="N",Q43="N",R43="N", S43="N"),"Y","N")</f>
        <v>N</v>
      </c>
    </row>
    <row r="44" spans="1:20" x14ac:dyDescent="0.2">
      <c r="A44" s="39">
        <v>513</v>
      </c>
      <c r="B44" s="40" t="s">
        <v>41</v>
      </c>
      <c r="C44" s="40" t="s">
        <v>84</v>
      </c>
      <c r="D44" s="17">
        <v>272</v>
      </c>
      <c r="E44" s="51">
        <v>30</v>
      </c>
      <c r="F44" s="18">
        <v>190</v>
      </c>
      <c r="G44" s="10">
        <f>(F44/D44)*100</f>
        <v>69.85294117647058</v>
      </c>
      <c r="H44" s="19">
        <v>0.8</v>
      </c>
      <c r="I44" s="20">
        <v>7.3</v>
      </c>
      <c r="J44" s="9">
        <f>8.588 + (0.465*F44)-(21.896*H44)+(3.005*I44)</f>
        <v>101.35769999999999</v>
      </c>
      <c r="K44" s="9">
        <f>(J44/F44)*100</f>
        <v>53.346157894736834</v>
      </c>
      <c r="L44" s="53">
        <v>2</v>
      </c>
      <c r="M44" s="39">
        <v>2</v>
      </c>
      <c r="N44" s="54">
        <v>2</v>
      </c>
      <c r="O44" s="51">
        <v>2</v>
      </c>
      <c r="P44" s="44" t="s">
        <v>0</v>
      </c>
      <c r="Q44" s="49" t="s">
        <v>0</v>
      </c>
      <c r="R44" s="55" t="str">
        <f>IF(AND(E44&gt;29.99,F44&gt;159,F44&lt;221,H44&gt;0.39,H44&lt;0.81,I44&gt;6.49,I44&lt;10.01,J44&gt;89.99,K44&gt;52.49,L44&gt;1.99,L44&lt;5.01,M44&gt;2.99,M44&lt;5.01,N44&gt;1.99,O44&gt;1.99,P44="N",Q44="N"),"Y","N")</f>
        <v>N</v>
      </c>
      <c r="S44" s="55" t="str">
        <f>IF(AND(E44&gt;29.49,F44&gt;159,F44&lt;236,H44&gt;0.09,H44&lt;1.21,I44&gt;4.99,I44&lt;14.01,J44&gt;74.99,K44&gt;47.99,L44&gt;0.99,L44&lt;5.01,M44&gt;1.99,M44&lt;6.01,N44&gt;1.99,O44&gt;1.99,P44="N",Q44="N",R44="N"),"Y","N")</f>
        <v>Y</v>
      </c>
      <c r="T44" s="55" t="str">
        <f>IF(AND(E44&gt;29.49,F44&gt;159,F44&lt;236,H44&gt;0.09,H44&lt;1.21,I44&gt;4.99,I44&lt;14.01,J44&gt;74.99,K44&gt;46.99,L44&gt;=0,L44&lt;10.01,M44&gt;0.99,M44&lt;6.01,N44&gt;0.99,O44&gt;0.99,P44="N",Q44="N",R44="N", S44="N"),"Y","N")</f>
        <v>N</v>
      </c>
    </row>
    <row r="45" spans="1:20" x14ac:dyDescent="0.2">
      <c r="A45" s="39">
        <v>261</v>
      </c>
      <c r="B45" s="40" t="s">
        <v>44</v>
      </c>
      <c r="C45" s="40" t="s">
        <v>88</v>
      </c>
      <c r="D45" s="17">
        <v>312</v>
      </c>
      <c r="E45" s="51">
        <v>30</v>
      </c>
      <c r="F45" s="18">
        <v>214</v>
      </c>
      <c r="G45" s="10">
        <f>(F45/D45)*100</f>
        <v>68.589743589743591</v>
      </c>
      <c r="H45" s="19">
        <v>0.9</v>
      </c>
      <c r="I45" s="20">
        <v>7.4</v>
      </c>
      <c r="J45" s="9">
        <f>8.588 + (0.465*F45)-(21.896*H45)+(3.005*I45)</f>
        <v>110.62860000000001</v>
      </c>
      <c r="K45" s="9">
        <f>(J45/F45)*100</f>
        <v>51.695607476635516</v>
      </c>
      <c r="L45" s="52">
        <v>2</v>
      </c>
      <c r="M45" s="39">
        <v>3</v>
      </c>
      <c r="N45" s="54">
        <v>2</v>
      </c>
      <c r="O45" s="51">
        <v>2</v>
      </c>
      <c r="P45" s="44" t="s">
        <v>0</v>
      </c>
      <c r="Q45" s="49" t="s">
        <v>0</v>
      </c>
      <c r="R45" s="55" t="str">
        <f>IF(AND(E45&gt;29.99,F45&gt;159,F45&lt;221,H45&gt;0.39,H45&lt;0.81,I45&gt;6.49,I45&lt;10.01,J45&gt;89.99,K45&gt;52.49,L45&gt;1.99,L45&lt;5.01,M45&gt;2.99,M45&lt;5.01,N45&gt;1.99,O45&gt;1.99,P45="N",Q45="N"),"Y","N")</f>
        <v>N</v>
      </c>
      <c r="S45" s="55" t="str">
        <f>IF(AND(E45&gt;29.49,F45&gt;159,F45&lt;236,H45&gt;0.09,H45&lt;1.21,I45&gt;4.99,I45&lt;14.01,J45&gt;74.99,K45&gt;47.99,L45&gt;0.99,L45&lt;5.01,M45&gt;1.99,M45&lt;6.01,N45&gt;1.99,O45&gt;1.99,P45="N",Q45="N",R45="N"),"Y","N")</f>
        <v>Y</v>
      </c>
      <c r="T45" s="55" t="str">
        <f>IF(AND(E45&gt;29.49,F45&gt;159,F45&lt;236,H45&gt;0.09,H45&lt;1.21,I45&gt;4.99,I45&lt;14.01,J45&gt;74.99,K45&gt;46.99,L45&gt;=0,L45&lt;10.01,M45&gt;0.99,M45&lt;6.01,N45&gt;0.99,O45&gt;0.99,P45="N",Q45="N",R45="N", S45="N"),"Y","N")</f>
        <v>N</v>
      </c>
    </row>
    <row r="46" spans="1:20" x14ac:dyDescent="0.2">
      <c r="A46" s="39">
        <v>407</v>
      </c>
      <c r="B46" s="40" t="s">
        <v>39</v>
      </c>
      <c r="C46" s="40" t="s">
        <v>81</v>
      </c>
      <c r="D46" s="17">
        <v>256</v>
      </c>
      <c r="E46" s="51">
        <v>30</v>
      </c>
      <c r="F46" s="18">
        <v>180</v>
      </c>
      <c r="G46" s="10">
        <f>(F46/D46)*100</f>
        <v>70.3125</v>
      </c>
      <c r="H46" s="19">
        <v>1</v>
      </c>
      <c r="I46" s="20">
        <v>7.4</v>
      </c>
      <c r="J46" s="9">
        <f>8.588 + (0.465*F46)-(21.896*H46)+(3.005*I46)</f>
        <v>92.628999999999991</v>
      </c>
      <c r="K46" s="9">
        <f>(J46/F46)*100</f>
        <v>51.460555555555551</v>
      </c>
      <c r="L46" s="53">
        <v>2</v>
      </c>
      <c r="M46" s="39">
        <v>3</v>
      </c>
      <c r="N46" s="54">
        <v>2</v>
      </c>
      <c r="O46" s="51">
        <v>2</v>
      </c>
      <c r="P46" s="44" t="s">
        <v>0</v>
      </c>
      <c r="Q46" s="49" t="s">
        <v>0</v>
      </c>
      <c r="R46" s="55" t="str">
        <f>IF(AND(E46&gt;29.99,F46&gt;159,F46&lt;221,H46&gt;0.39,H46&lt;0.81,I46&gt;6.49,I46&lt;10.01,J46&gt;89.99,K46&gt;52.49,L46&gt;1.99,L46&lt;5.01,M46&gt;2.99,M46&lt;5.01,N46&gt;1.99,O46&gt;1.99,P46="N",Q46="N"),"Y","N")</f>
        <v>N</v>
      </c>
      <c r="S46" s="55" t="str">
        <f>IF(AND(E46&gt;29.49,F46&gt;159,F46&lt;236,H46&gt;0.09,H46&lt;1.21,I46&gt;4.99,I46&lt;14.01,J46&gt;74.99,K46&gt;47.99,L46&gt;0.99,L46&lt;5.01,M46&gt;1.99,M46&lt;6.01,N46&gt;1.99,O46&gt;1.99,P46="N",Q46="N",R46="N"),"Y","N")</f>
        <v>Y</v>
      </c>
      <c r="T46" s="55" t="str">
        <f>IF(AND(E46&gt;29.49,F46&gt;159,F46&lt;236,H46&gt;0.09,H46&lt;1.21,I46&gt;4.99,I46&lt;14.01,J46&gt;74.99,K46&gt;46.99,L46&gt;=0,L46&lt;10.01,M46&gt;0.99,M46&lt;6.01,N46&gt;0.99,O46&gt;0.99,P46="N",Q46="N",R46="N", S46="N"),"Y","N")</f>
        <v>N</v>
      </c>
    </row>
    <row r="47" spans="1:20" x14ac:dyDescent="0.2">
      <c r="A47" s="39">
        <v>509</v>
      </c>
      <c r="B47" s="40" t="s">
        <v>46</v>
      </c>
      <c r="C47" s="40" t="s">
        <v>85</v>
      </c>
      <c r="D47" s="17">
        <v>248</v>
      </c>
      <c r="E47" s="51">
        <v>30</v>
      </c>
      <c r="F47" s="18">
        <v>158</v>
      </c>
      <c r="G47" s="10">
        <f>(F47/D47)*100</f>
        <v>63.70967741935484</v>
      </c>
      <c r="H47" s="19">
        <v>0.9</v>
      </c>
      <c r="I47" s="20">
        <v>5.5</v>
      </c>
      <c r="J47" s="9">
        <f>8.588 + (0.465*F47)-(21.896*H47)+(3.005*I47)</f>
        <v>78.879099999999994</v>
      </c>
      <c r="K47" s="9">
        <f>(J47/F47)*100</f>
        <v>49.923481012658222</v>
      </c>
      <c r="L47" s="52">
        <v>2</v>
      </c>
      <c r="M47" s="39">
        <v>2</v>
      </c>
      <c r="N47" s="54">
        <v>2</v>
      </c>
      <c r="O47" s="51">
        <v>2</v>
      </c>
      <c r="P47" s="44" t="s">
        <v>0</v>
      </c>
      <c r="Q47" s="49" t="s">
        <v>0</v>
      </c>
      <c r="R47" s="55" t="str">
        <f>IF(AND(E47&gt;29.99,F47&gt;159,F47&lt;221,H47&gt;0.39,H47&lt;0.81,I47&gt;6.49,I47&lt;10.01,J47&gt;89.99,K47&gt;52.49,L47&gt;1.99,L47&lt;5.01,M47&gt;2.99,M47&lt;5.01,N47&gt;1.99,O47&gt;1.99,P47="N",Q47="N"),"Y","N")</f>
        <v>N</v>
      </c>
      <c r="S47" s="55" t="s">
        <v>96</v>
      </c>
      <c r="T47" s="55" t="str">
        <f>IF(AND(E47&gt;29.49,F47&gt;159,F47&lt;236,H47&gt;0.09,H47&lt;1.21,I47&gt;4.99,I47&lt;14.01,J47&gt;74.99,K47&gt;46.99,L47&gt;=0,L47&lt;10.01,M47&gt;0.99,M47&lt;6.01,N47&gt;0.99,O47&gt;0.99,P47="N",Q47="N",R47="N", S47="N"),"Y","N")</f>
        <v>N</v>
      </c>
    </row>
    <row r="48" spans="1:20" x14ac:dyDescent="0.2">
      <c r="A48" s="39">
        <v>254</v>
      </c>
      <c r="B48" s="40" t="s">
        <v>51</v>
      </c>
      <c r="C48" s="40" t="s">
        <v>94</v>
      </c>
      <c r="D48" s="17">
        <v>270</v>
      </c>
      <c r="E48" s="51">
        <v>30</v>
      </c>
      <c r="F48" s="18">
        <v>194</v>
      </c>
      <c r="G48" s="10">
        <f>(F48/D48)*100</f>
        <v>71.851851851851862</v>
      </c>
      <c r="H48" s="19">
        <v>0.7</v>
      </c>
      <c r="I48" s="20">
        <v>8.9</v>
      </c>
      <c r="J48" s="9">
        <f>8.588 + (0.465*F48)-(21.896*H48)+(3.005*I48)</f>
        <v>110.2153</v>
      </c>
      <c r="K48" s="9">
        <f>(J48/F48)*100</f>
        <v>56.812010309278349</v>
      </c>
      <c r="L48" s="52">
        <v>1</v>
      </c>
      <c r="M48" s="39">
        <v>3</v>
      </c>
      <c r="N48" s="54">
        <v>2</v>
      </c>
      <c r="O48" s="51">
        <v>1</v>
      </c>
      <c r="P48" s="44" t="s">
        <v>0</v>
      </c>
      <c r="Q48" s="49" t="s">
        <v>0</v>
      </c>
      <c r="R48" s="55" t="str">
        <f>IF(AND(E48&gt;29.99,F48&gt;159,F48&lt;221,H48&gt;0.39,H48&lt;0.81,I48&gt;6.49,I48&lt;10.01,J48&gt;89.99,K48&gt;52.49,L48&gt;1.99,L48&lt;5.01,M48&gt;2.99,M48&lt;5.01,N48&gt;1.99,O48&gt;1.99,P48="N",Q48="N"),"Y","N")</f>
        <v>N</v>
      </c>
      <c r="S48" s="55" t="str">
        <f>IF(AND(E48&gt;29.49,F48&gt;159,F48&lt;236,H48&gt;0.09,H48&lt;1.21,I48&gt;4.99,I48&lt;14.01,J48&gt;74.99,K48&gt;47.99,L48&gt;0.99,L48&lt;5.01,M48&gt;1.99,M48&lt;6.01,N48&gt;1.99,O48&gt;1.99,P48="N",Q48="N",R48="N"),"Y","N")</f>
        <v>N</v>
      </c>
      <c r="T48" s="55" t="str">
        <f>IF(AND(E48&gt;29.49,F48&gt;159,F48&lt;236,H48&gt;0.09,H48&lt;1.21,I48&gt;4.99,I48&lt;14.01,J48&gt;74.99,K48&gt;46.99,L48&gt;=0,L48&lt;10.01,M48&gt;0.99,M48&lt;6.01,N48&gt;0.99,O48&gt;0.99,P48="N",Q48="N",R48="N", S48="N"),"Y","N")</f>
        <v>Y</v>
      </c>
    </row>
    <row r="49" spans="1:20" x14ac:dyDescent="0.2">
      <c r="A49" s="39">
        <v>428</v>
      </c>
      <c r="B49" s="40" t="s">
        <v>37</v>
      </c>
      <c r="C49" s="40" t="s">
        <v>80</v>
      </c>
      <c r="D49" s="17">
        <v>288</v>
      </c>
      <c r="E49" s="51">
        <v>30</v>
      </c>
      <c r="F49" s="18">
        <v>192</v>
      </c>
      <c r="G49" s="10">
        <f>(F49/D49)*100</f>
        <v>66.666666666666657</v>
      </c>
      <c r="H49" s="19">
        <v>1.1499999999999999</v>
      </c>
      <c r="I49" s="20">
        <v>6.05</v>
      </c>
      <c r="J49" s="9">
        <f>8.588 + (0.465*F49)-(21.896*H49)+(3.005*I49)</f>
        <v>90.867850000000004</v>
      </c>
      <c r="K49" s="9">
        <f>(J49/F49)*100</f>
        <v>47.327005208333333</v>
      </c>
      <c r="L49" s="53">
        <v>2</v>
      </c>
      <c r="M49" s="41">
        <v>2</v>
      </c>
      <c r="N49" s="54">
        <v>2</v>
      </c>
      <c r="O49" s="51">
        <v>2</v>
      </c>
      <c r="P49" s="44" t="s">
        <v>0</v>
      </c>
      <c r="Q49" s="49" t="s">
        <v>0</v>
      </c>
      <c r="R49" s="55" t="str">
        <f>IF(AND(E49&gt;29.99,F49&gt;159,F49&lt;221,H49&gt;0.39,H49&lt;0.81,I49&gt;6.49,I49&lt;10.01,J49&gt;89.99,K49&gt;52.49,L49&gt;1.99,L49&lt;5.01,M49&gt;2.99,M49&lt;5.01,N49&gt;1.99,O49&gt;1.99,P49="N",Q49="N"),"Y","N")</f>
        <v>N</v>
      </c>
      <c r="S49" s="55" t="str">
        <f>IF(AND(E49&gt;29.49,F49&gt;159,F49&lt;236,H49&gt;0.09,H49&lt;1.21,I49&gt;4.99,I49&lt;14.01,J49&gt;74.99,K49&gt;47.99,L49&gt;0.99,L49&lt;5.01,M49&gt;1.99,M49&lt;6.01,N49&gt;1.99,O49&gt;1.99,P49="N",Q49="N",R49="N"),"Y","N")</f>
        <v>N</v>
      </c>
      <c r="T49" s="55" t="str">
        <f>IF(AND(E49&gt;29.49,F49&gt;159,F49&lt;236,H49&gt;0.09,H49&lt;1.21,I49&gt;4.99,I49&lt;14.01,J49&gt;74.99,K49&gt;46.99,L49&gt;=0,L49&lt;10.01,M49&gt;0.99,M49&lt;6.01,N49&gt;0.99,O49&gt;0.99,P49="N",Q49="N",R49="N", S49="N"),"Y","N")</f>
        <v>Y</v>
      </c>
    </row>
  </sheetData>
  <sheetProtection insertRows="0" selectLockedCells="1"/>
  <sortState xmlns:xlrd2="http://schemas.microsoft.com/office/spreadsheetml/2017/richdata2" ref="A7:T49">
    <sortCondition descending="1" ref="K7:K49"/>
  </sortState>
  <mergeCells count="2">
    <mergeCell ref="A1:B1"/>
    <mergeCell ref="C1:D1"/>
  </mergeCells>
  <conditionalFormatting sqref="E7:E23">
    <cfRule type="cellIs" dxfId="81" priority="60" operator="lessThan">
      <formula>30</formula>
    </cfRule>
  </conditionalFormatting>
  <conditionalFormatting sqref="F7:F23">
    <cfRule type="cellIs" dxfId="80" priority="70" operator="lessThan">
      <formula>160</formula>
    </cfRule>
    <cfRule type="cellIs" dxfId="79" priority="71" operator="greaterThan">
      <formula>220</formula>
    </cfRule>
  </conditionalFormatting>
  <conditionalFormatting sqref="H7:H23">
    <cfRule type="cellIs" dxfId="78" priority="85" operator="lessThan">
      <formula>0.399</formula>
    </cfRule>
    <cfRule type="cellIs" dxfId="77" priority="86" operator="greaterThan">
      <formula>0.8</formula>
    </cfRule>
  </conditionalFormatting>
  <conditionalFormatting sqref="I7:I23">
    <cfRule type="cellIs" dxfId="76" priority="68" operator="greaterThan">
      <formula>10</formula>
    </cfRule>
    <cfRule type="cellIs" dxfId="75" priority="69" operator="lessThan">
      <formula>6.5</formula>
    </cfRule>
  </conditionalFormatting>
  <conditionalFormatting sqref="J7:J23">
    <cfRule type="cellIs" dxfId="74" priority="67" operator="lessThan">
      <formula>90</formula>
    </cfRule>
  </conditionalFormatting>
  <conditionalFormatting sqref="K7:K23">
    <cfRule type="cellIs" dxfId="73" priority="82" operator="lessThan">
      <formula>52.5</formula>
    </cfRule>
  </conditionalFormatting>
  <conditionalFormatting sqref="L7:L23">
    <cfRule type="cellIs" dxfId="72" priority="66" operator="lessThan">
      <formula>2</formula>
    </cfRule>
  </conditionalFormatting>
  <conditionalFormatting sqref="L7:M23">
    <cfRule type="cellIs" dxfId="71" priority="63" operator="greaterThan">
      <formula>5</formula>
    </cfRule>
  </conditionalFormatting>
  <conditionalFormatting sqref="M7:M23">
    <cfRule type="cellIs" dxfId="70" priority="64" operator="lessThan">
      <formula>3</formula>
    </cfRule>
  </conditionalFormatting>
  <conditionalFormatting sqref="N7:N23">
    <cfRule type="cellIs" dxfId="69" priority="81" operator="lessThan">
      <formula>2</formula>
    </cfRule>
  </conditionalFormatting>
  <conditionalFormatting sqref="N7:O23">
    <cfRule type="cellIs" dxfId="68" priority="55" operator="greaterThan">
      <formula>3</formula>
    </cfRule>
  </conditionalFormatting>
  <conditionalFormatting sqref="O7:O23">
    <cfRule type="cellIs" dxfId="67" priority="62" operator="lessThan">
      <formula>2</formula>
    </cfRule>
  </conditionalFormatting>
  <conditionalFormatting sqref="P7:P23">
    <cfRule type="cellIs" dxfId="66" priority="61" operator="equal">
      <formula>"Y"</formula>
    </cfRule>
  </conditionalFormatting>
  <conditionalFormatting sqref="Q7:Q23">
    <cfRule type="cellIs" dxfId="65" priority="80" operator="equal">
      <formula>"Y"</formula>
    </cfRule>
  </conditionalFormatting>
  <conditionalFormatting sqref="R7:T23">
    <cfRule type="cellIs" dxfId="64" priority="58" operator="equal">
      <formula>"N"</formula>
    </cfRule>
  </conditionalFormatting>
  <conditionalFormatting sqref="E24:E47">
    <cfRule type="cellIs" dxfId="63" priority="39" operator="lessThan">
      <formula>30</formula>
    </cfRule>
  </conditionalFormatting>
  <conditionalFormatting sqref="F24:F47">
    <cfRule type="cellIs" dxfId="62" priority="48" operator="lessThan">
      <formula>160</formula>
    </cfRule>
    <cfRule type="cellIs" dxfId="61" priority="49" operator="greaterThan">
      <formula>220</formula>
    </cfRule>
  </conditionalFormatting>
  <conditionalFormatting sqref="H24:H47">
    <cfRule type="cellIs" dxfId="60" priority="53" operator="lessThan">
      <formula>0.399</formula>
    </cfRule>
    <cfRule type="cellIs" dxfId="59" priority="54" operator="greaterThan">
      <formula>0.8</formula>
    </cfRule>
  </conditionalFormatting>
  <conditionalFormatting sqref="I24:I47">
    <cfRule type="cellIs" dxfId="58" priority="46" operator="greaterThan">
      <formula>10</formula>
    </cfRule>
    <cfRule type="cellIs" dxfId="57" priority="47" operator="lessThan">
      <formula>6.5</formula>
    </cfRule>
  </conditionalFormatting>
  <conditionalFormatting sqref="J24:J47">
    <cfRule type="cellIs" dxfId="56" priority="45" operator="lessThan">
      <formula>90</formula>
    </cfRule>
  </conditionalFormatting>
  <conditionalFormatting sqref="K24:K47">
    <cfRule type="cellIs" dxfId="55" priority="52" operator="lessThan">
      <formula>52.5</formula>
    </cfRule>
  </conditionalFormatting>
  <conditionalFormatting sqref="L24:L47">
    <cfRule type="cellIs" dxfId="54" priority="44" operator="lessThan">
      <formula>2</formula>
    </cfRule>
  </conditionalFormatting>
  <conditionalFormatting sqref="L24:M47">
    <cfRule type="cellIs" dxfId="53" priority="42" operator="greaterThan">
      <formula>5</formula>
    </cfRule>
  </conditionalFormatting>
  <conditionalFormatting sqref="M24:M47">
    <cfRule type="cellIs" dxfId="52" priority="43" operator="lessThan">
      <formula>3</formula>
    </cfRule>
  </conditionalFormatting>
  <conditionalFormatting sqref="N24:N47">
    <cfRule type="cellIs" dxfId="51" priority="51" operator="lessThan">
      <formula>2</formula>
    </cfRule>
  </conditionalFormatting>
  <conditionalFormatting sqref="N24:O47">
    <cfRule type="cellIs" dxfId="50" priority="37" operator="greaterThan">
      <formula>3</formula>
    </cfRule>
  </conditionalFormatting>
  <conditionalFormatting sqref="O24:O47">
    <cfRule type="cellIs" dxfId="49" priority="41" operator="lessThan">
      <formula>2</formula>
    </cfRule>
  </conditionalFormatting>
  <conditionalFormatting sqref="P24:P47">
    <cfRule type="cellIs" dxfId="48" priority="40" operator="equal">
      <formula>"Y"</formula>
    </cfRule>
  </conditionalFormatting>
  <conditionalFormatting sqref="Q24:Q47">
    <cfRule type="cellIs" dxfId="47" priority="50" operator="equal">
      <formula>"Y"</formula>
    </cfRule>
  </conditionalFormatting>
  <conditionalFormatting sqref="R24:T47">
    <cfRule type="cellIs" dxfId="46" priority="38" operator="equal">
      <formula>"N"</formula>
    </cfRule>
  </conditionalFormatting>
  <conditionalFormatting sqref="E48">
    <cfRule type="cellIs" dxfId="45" priority="21" operator="lessThan">
      <formula>30</formula>
    </cfRule>
  </conditionalFormatting>
  <conditionalFormatting sqref="F48">
    <cfRule type="cellIs" dxfId="44" priority="30" operator="lessThan">
      <formula>160</formula>
    </cfRule>
    <cfRule type="cellIs" dxfId="43" priority="31" operator="greaterThan">
      <formula>220</formula>
    </cfRule>
  </conditionalFormatting>
  <conditionalFormatting sqref="H48">
    <cfRule type="cellIs" dxfId="42" priority="35" operator="lessThan">
      <formula>0.399</formula>
    </cfRule>
    <cfRule type="cellIs" dxfId="41" priority="36" operator="greaterThan">
      <formula>0.8</formula>
    </cfRule>
  </conditionalFormatting>
  <conditionalFormatting sqref="I48">
    <cfRule type="cellIs" dxfId="40" priority="28" operator="greaterThan">
      <formula>10</formula>
    </cfRule>
    <cfRule type="cellIs" dxfId="39" priority="29" operator="lessThan">
      <formula>6.5</formula>
    </cfRule>
  </conditionalFormatting>
  <conditionalFormatting sqref="J48">
    <cfRule type="cellIs" dxfId="38" priority="27" operator="lessThan">
      <formula>90</formula>
    </cfRule>
  </conditionalFormatting>
  <conditionalFormatting sqref="K48">
    <cfRule type="cellIs" dxfId="37" priority="34" operator="lessThan">
      <formula>52.5</formula>
    </cfRule>
  </conditionalFormatting>
  <conditionalFormatting sqref="L48">
    <cfRule type="cellIs" dxfId="36" priority="26" operator="lessThan">
      <formula>2</formula>
    </cfRule>
  </conditionalFormatting>
  <conditionalFormatting sqref="L48:M48">
    <cfRule type="cellIs" dxfId="35" priority="24" operator="greaterThan">
      <formula>5</formula>
    </cfRule>
  </conditionalFormatting>
  <conditionalFormatting sqref="M48">
    <cfRule type="cellIs" dxfId="34" priority="25" operator="lessThan">
      <formula>3</formula>
    </cfRule>
  </conditionalFormatting>
  <conditionalFormatting sqref="N48">
    <cfRule type="cellIs" dxfId="33" priority="33" operator="lessThan">
      <formula>2</formula>
    </cfRule>
  </conditionalFormatting>
  <conditionalFormatting sqref="N48:O48">
    <cfRule type="cellIs" dxfId="32" priority="19" operator="greaterThan">
      <formula>3</formula>
    </cfRule>
  </conditionalFormatting>
  <conditionalFormatting sqref="O48">
    <cfRule type="cellIs" dxfId="31" priority="23" operator="lessThan">
      <formula>2</formula>
    </cfRule>
  </conditionalFormatting>
  <conditionalFormatting sqref="P48">
    <cfRule type="cellIs" dxfId="30" priority="22" operator="equal">
      <formula>"Y"</formula>
    </cfRule>
  </conditionalFormatting>
  <conditionalFormatting sqref="Q48">
    <cfRule type="cellIs" dxfId="29" priority="32" operator="equal">
      <formula>"Y"</formula>
    </cfRule>
  </conditionalFormatting>
  <conditionalFormatting sqref="R48:T48">
    <cfRule type="cellIs" dxfId="28" priority="20" operator="equal">
      <formula>"N"</formula>
    </cfRule>
  </conditionalFormatting>
  <conditionalFormatting sqref="E49">
    <cfRule type="cellIs" dxfId="27" priority="3" operator="lessThan">
      <formula>30</formula>
    </cfRule>
  </conditionalFormatting>
  <conditionalFormatting sqref="F49">
    <cfRule type="cellIs" dxfId="26" priority="12" operator="lessThan">
      <formula>160</formula>
    </cfRule>
    <cfRule type="cellIs" dxfId="25" priority="13" operator="greaterThan">
      <formula>220</formula>
    </cfRule>
  </conditionalFormatting>
  <conditionalFormatting sqref="H49">
    <cfRule type="cellIs" dxfId="24" priority="17" operator="lessThan">
      <formula>0.399</formula>
    </cfRule>
    <cfRule type="cellIs" dxfId="23" priority="18" operator="greaterThan">
      <formula>0.8</formula>
    </cfRule>
  </conditionalFormatting>
  <conditionalFormatting sqref="I49">
    <cfRule type="cellIs" dxfId="22" priority="10" operator="greaterThan">
      <formula>10</formula>
    </cfRule>
    <cfRule type="cellIs" dxfId="21" priority="11" operator="lessThan">
      <formula>6.5</formula>
    </cfRule>
  </conditionalFormatting>
  <conditionalFormatting sqref="J49">
    <cfRule type="cellIs" dxfId="20" priority="9" operator="lessThan">
      <formula>90</formula>
    </cfRule>
  </conditionalFormatting>
  <conditionalFormatting sqref="K49">
    <cfRule type="cellIs" dxfId="19" priority="16" operator="lessThan">
      <formula>52.5</formula>
    </cfRule>
  </conditionalFormatting>
  <conditionalFormatting sqref="L49">
    <cfRule type="cellIs" dxfId="18" priority="8" operator="lessThan">
      <formula>2</formula>
    </cfRule>
  </conditionalFormatting>
  <conditionalFormatting sqref="L49:M49">
    <cfRule type="cellIs" dxfId="17" priority="6" operator="greaterThan">
      <formula>5</formula>
    </cfRule>
  </conditionalFormatting>
  <conditionalFormatting sqref="M49">
    <cfRule type="cellIs" dxfId="16" priority="7" operator="lessThan">
      <formula>3</formula>
    </cfRule>
  </conditionalFormatting>
  <conditionalFormatting sqref="N49">
    <cfRule type="cellIs" dxfId="15" priority="15" operator="lessThan">
      <formula>2</formula>
    </cfRule>
  </conditionalFormatting>
  <conditionalFormatting sqref="N49:O49">
    <cfRule type="cellIs" dxfId="14" priority="1" operator="greaterThan">
      <formula>3</formula>
    </cfRule>
  </conditionalFormatting>
  <conditionalFormatting sqref="O49">
    <cfRule type="cellIs" dxfId="13" priority="5" operator="lessThan">
      <formula>2</formula>
    </cfRule>
  </conditionalFormatting>
  <conditionalFormatting sqref="P49">
    <cfRule type="cellIs" dxfId="12" priority="4" operator="equal">
      <formula>"Y"</formula>
    </cfRule>
  </conditionalFormatting>
  <conditionalFormatting sqref="Q49">
    <cfRule type="cellIs" dxfId="11" priority="14" operator="equal">
      <formula>"Y"</formula>
    </cfRule>
  </conditionalFormatting>
  <conditionalFormatting sqref="R49:T49">
    <cfRule type="cellIs" dxfId="10" priority="2" operator="equal">
      <formula>"N"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8"/>
  <sheetViews>
    <sheetView zoomScaleNormal="100" workbookViewId="0">
      <selection activeCell="A7" sqref="A7:B7"/>
    </sheetView>
  </sheetViews>
  <sheetFormatPr defaultColWidth="9.140625" defaultRowHeight="12.75" x14ac:dyDescent="0.2"/>
  <cols>
    <col min="1" max="5" width="9.140625" style="27"/>
    <col min="6" max="6" width="9.85546875" style="27" bestFit="1" customWidth="1"/>
    <col min="7" max="7" width="10" style="27" bestFit="1" customWidth="1"/>
    <col min="8" max="10" width="9.140625" style="27"/>
    <col min="11" max="11" width="10.85546875" style="27" bestFit="1" customWidth="1"/>
    <col min="12" max="16384" width="9.140625" style="27"/>
  </cols>
  <sheetData>
    <row r="1" spans="1:14" s="11" customFormat="1" ht="15" x14ac:dyDescent="0.25">
      <c r="A1" s="65" t="s">
        <v>35</v>
      </c>
      <c r="B1" s="66"/>
      <c r="C1" s="69"/>
      <c r="D1" s="70"/>
      <c r="F1" s="1"/>
      <c r="I1" s="1"/>
      <c r="J1" s="1"/>
      <c r="L1" s="2"/>
    </row>
    <row r="2" spans="1:14" x14ac:dyDescent="0.2">
      <c r="A2" s="23"/>
      <c r="B2" s="23"/>
      <c r="C2" s="23"/>
      <c r="D2" s="23"/>
      <c r="E2" s="58" t="s">
        <v>8</v>
      </c>
      <c r="F2" s="45"/>
      <c r="G2" s="64" t="s">
        <v>11</v>
      </c>
      <c r="H2" s="26" t="s">
        <v>13</v>
      </c>
      <c r="I2" s="2"/>
      <c r="J2" s="2"/>
      <c r="K2" s="23"/>
      <c r="L2" s="3"/>
    </row>
    <row r="3" spans="1:14" x14ac:dyDescent="0.2">
      <c r="A3" s="23"/>
      <c r="B3" s="23"/>
      <c r="C3" s="23"/>
      <c r="D3" s="23"/>
      <c r="E3" s="59" t="s">
        <v>9</v>
      </c>
      <c r="F3" s="46"/>
      <c r="G3" s="29" t="s">
        <v>12</v>
      </c>
      <c r="H3" s="48" t="s">
        <v>14</v>
      </c>
      <c r="I3" s="4"/>
      <c r="J3" s="4" t="s">
        <v>21</v>
      </c>
      <c r="K3" s="63" t="s">
        <v>0</v>
      </c>
      <c r="L3" s="3"/>
    </row>
    <row r="4" spans="1:14" x14ac:dyDescent="0.2">
      <c r="A4" s="31" t="s">
        <v>1</v>
      </c>
      <c r="B4" s="32" t="s">
        <v>1</v>
      </c>
      <c r="C4" s="32" t="s">
        <v>1</v>
      </c>
      <c r="D4" s="33" t="s">
        <v>1</v>
      </c>
      <c r="E4" s="31" t="s">
        <v>1</v>
      </c>
      <c r="F4" s="47"/>
      <c r="G4" s="32" t="s">
        <v>1</v>
      </c>
      <c r="H4" s="32" t="s">
        <v>1</v>
      </c>
      <c r="I4" s="6"/>
      <c r="J4" s="6" t="s">
        <v>1</v>
      </c>
      <c r="K4" s="31" t="s">
        <v>1</v>
      </c>
      <c r="L4" s="2"/>
    </row>
    <row r="5" spans="1:14" ht="13.5" thickBot="1" x14ac:dyDescent="0.25">
      <c r="A5" s="12"/>
      <c r="B5" s="12"/>
      <c r="C5" s="12"/>
      <c r="D5" s="12"/>
      <c r="E5" s="12"/>
      <c r="F5" s="3"/>
      <c r="G5" s="34"/>
      <c r="H5" s="23"/>
      <c r="I5" s="2"/>
      <c r="J5" s="3"/>
      <c r="K5" s="23"/>
      <c r="L5" s="2"/>
    </row>
    <row r="6" spans="1:14" s="12" customFormat="1" ht="13.5" thickBot="1" x14ac:dyDescent="0.25">
      <c r="A6" s="35" t="s">
        <v>2</v>
      </c>
      <c r="B6" s="35" t="s">
        <v>3</v>
      </c>
      <c r="C6" s="35" t="s">
        <v>7</v>
      </c>
      <c r="D6" s="35" t="s">
        <v>4</v>
      </c>
      <c r="E6" s="35" t="s">
        <v>5</v>
      </c>
      <c r="F6" s="7" t="s">
        <v>6</v>
      </c>
      <c r="G6" s="35" t="s">
        <v>10</v>
      </c>
      <c r="H6" s="35" t="s">
        <v>15</v>
      </c>
      <c r="I6" s="7" t="s">
        <v>19</v>
      </c>
      <c r="J6" s="7" t="s">
        <v>20</v>
      </c>
      <c r="K6" s="35" t="s">
        <v>28</v>
      </c>
      <c r="L6" s="56" t="s">
        <v>32</v>
      </c>
      <c r="M6" s="60" t="s">
        <v>33</v>
      </c>
      <c r="N6" s="61" t="s">
        <v>34</v>
      </c>
    </row>
    <row r="7" spans="1:14" x14ac:dyDescent="0.2">
      <c r="A7" s="37"/>
      <c r="B7" s="38"/>
      <c r="C7" s="38"/>
      <c r="D7" s="13"/>
      <c r="E7" s="44">
        <f t="shared" ref="E7:E38" si="0">D7*0.73</f>
        <v>0</v>
      </c>
      <c r="F7" s="57">
        <v>0.73</v>
      </c>
      <c r="G7" s="15"/>
      <c r="H7" s="16"/>
      <c r="I7" s="9">
        <f>(7.231+(0.437*E7)+(3.877*H7)-(18.746*G7))</f>
        <v>7.2309999999999999</v>
      </c>
      <c r="J7" s="9" t="e">
        <f>(I7/E7)*100</f>
        <v>#DIV/0!</v>
      </c>
      <c r="K7" s="44" t="s">
        <v>0</v>
      </c>
      <c r="L7" s="55" t="e">
        <f>IF(AND(E7&gt;159.99,E7&lt;220.01,G7&gt;0.39,G7&lt;0.81,H7&gt;6.49,H7&lt;10.01,J7&gt;52.49,K7="N"),"Y","N")</f>
        <v>#DIV/0!</v>
      </c>
      <c r="M7" s="62" t="e">
        <f>IF(AND(E7&gt;159.99,E7&lt;235.01,G7&gt;0.09,G7&lt;1.21,H7&gt;4.99,H7&lt;14.01,J7&gt;47.99,K7="N",L7="N"),"Y","N")</f>
        <v>#DIV/0!</v>
      </c>
      <c r="N7" s="62" t="e">
        <f>IF(AND(E7&gt;159.99,E7&lt;235.01,G7&gt;0.09,G7&lt;1.21,H7&gt;4.99,H7&lt;14.01,J7&gt;46.99,K7="N", L7="N",M7="N"),"Y","N")</f>
        <v>#DIV/0!</v>
      </c>
    </row>
    <row r="8" spans="1:14" x14ac:dyDescent="0.2">
      <c r="A8" s="37"/>
      <c r="B8" s="38"/>
      <c r="C8" s="38"/>
      <c r="D8" s="13"/>
      <c r="E8" s="44">
        <f t="shared" si="0"/>
        <v>0</v>
      </c>
      <c r="F8" s="57">
        <v>0.73</v>
      </c>
      <c r="G8" s="15"/>
      <c r="H8" s="16"/>
      <c r="I8" s="9">
        <f t="shared" ref="I8:I68" si="1">(7.231+(0.437*E8)+(3.877*H8)-(18.746*G8))</f>
        <v>7.2309999999999999</v>
      </c>
      <c r="J8" s="9" t="e">
        <f t="shared" ref="J8:J68" si="2">(I8/E8)*100</f>
        <v>#DIV/0!</v>
      </c>
      <c r="K8" s="44" t="s">
        <v>0</v>
      </c>
      <c r="L8" s="55" t="e">
        <f t="shared" ref="L8:L68" si="3">IF(AND(E8&gt;159.99,E8&lt;220.01,G8&gt;0.39,G8&lt;0.81,H8&gt;6.49,H8&lt;10.01,J8&gt;52.49,K8="N"),"Y","N")</f>
        <v>#DIV/0!</v>
      </c>
      <c r="M8" s="62" t="e">
        <f t="shared" ref="M8:M68" si="4">IF(AND(E8&gt;159.99,E8&lt;235.01,G8&gt;0.09,G8&lt;1.21,H8&gt;4.99,H8&lt;14.01,J8&gt;47.99,K8="N",L8="N"),"Y","N")</f>
        <v>#DIV/0!</v>
      </c>
      <c r="N8" s="62" t="e">
        <f t="shared" ref="N8:N68" si="5">IF(AND(E8&gt;159.99,E8&lt;235.01,G8&gt;0.09,G8&lt;1.21,H8&gt;4.99,H8&lt;14.01,J8&gt;46.99,K8="N", L8="N",M8="N"),"Y","N")</f>
        <v>#DIV/0!</v>
      </c>
    </row>
    <row r="9" spans="1:14" x14ac:dyDescent="0.2">
      <c r="A9" s="37"/>
      <c r="B9" s="38"/>
      <c r="C9" s="38"/>
      <c r="D9" s="13"/>
      <c r="E9" s="44">
        <f t="shared" si="0"/>
        <v>0</v>
      </c>
      <c r="F9" s="57">
        <v>0.73</v>
      </c>
      <c r="G9" s="15"/>
      <c r="H9" s="16"/>
      <c r="I9" s="9">
        <f t="shared" si="1"/>
        <v>7.2309999999999999</v>
      </c>
      <c r="J9" s="9" t="e">
        <f t="shared" si="2"/>
        <v>#DIV/0!</v>
      </c>
      <c r="K9" s="44" t="s">
        <v>0</v>
      </c>
      <c r="L9" s="55" t="e">
        <f t="shared" si="3"/>
        <v>#DIV/0!</v>
      </c>
      <c r="M9" s="62" t="e">
        <f t="shared" si="4"/>
        <v>#DIV/0!</v>
      </c>
      <c r="N9" s="62" t="e">
        <f t="shared" si="5"/>
        <v>#DIV/0!</v>
      </c>
    </row>
    <row r="10" spans="1:14" x14ac:dyDescent="0.2">
      <c r="A10" s="37"/>
      <c r="B10" s="38"/>
      <c r="C10" s="38"/>
      <c r="D10" s="13"/>
      <c r="E10" s="44">
        <f t="shared" si="0"/>
        <v>0</v>
      </c>
      <c r="F10" s="57">
        <v>0.73</v>
      </c>
      <c r="G10" s="15"/>
      <c r="H10" s="16"/>
      <c r="I10" s="9">
        <f t="shared" si="1"/>
        <v>7.2309999999999999</v>
      </c>
      <c r="J10" s="9" t="e">
        <f t="shared" si="2"/>
        <v>#DIV/0!</v>
      </c>
      <c r="K10" s="44" t="s">
        <v>0</v>
      </c>
      <c r="L10" s="55" t="e">
        <f t="shared" si="3"/>
        <v>#DIV/0!</v>
      </c>
      <c r="M10" s="62" t="e">
        <f t="shared" si="4"/>
        <v>#DIV/0!</v>
      </c>
      <c r="N10" s="62" t="e">
        <f t="shared" si="5"/>
        <v>#DIV/0!</v>
      </c>
    </row>
    <row r="11" spans="1:14" x14ac:dyDescent="0.2">
      <c r="A11" s="37"/>
      <c r="B11" s="38"/>
      <c r="C11" s="38"/>
      <c r="D11" s="13"/>
      <c r="E11" s="44">
        <f t="shared" si="0"/>
        <v>0</v>
      </c>
      <c r="F11" s="57">
        <v>0.73</v>
      </c>
      <c r="G11" s="15"/>
      <c r="H11" s="16"/>
      <c r="I11" s="9">
        <f t="shared" si="1"/>
        <v>7.2309999999999999</v>
      </c>
      <c r="J11" s="9" t="e">
        <f t="shared" si="2"/>
        <v>#DIV/0!</v>
      </c>
      <c r="K11" s="44" t="s">
        <v>0</v>
      </c>
      <c r="L11" s="55" t="e">
        <f t="shared" si="3"/>
        <v>#DIV/0!</v>
      </c>
      <c r="M11" s="62" t="e">
        <f t="shared" si="4"/>
        <v>#DIV/0!</v>
      </c>
      <c r="N11" s="62" t="e">
        <f t="shared" si="5"/>
        <v>#DIV/0!</v>
      </c>
    </row>
    <row r="12" spans="1:14" x14ac:dyDescent="0.2">
      <c r="A12" s="37"/>
      <c r="B12" s="38"/>
      <c r="C12" s="38"/>
      <c r="D12" s="13"/>
      <c r="E12" s="44">
        <f t="shared" si="0"/>
        <v>0</v>
      </c>
      <c r="F12" s="57">
        <v>0.73</v>
      </c>
      <c r="G12" s="15"/>
      <c r="H12" s="16"/>
      <c r="I12" s="9">
        <f t="shared" si="1"/>
        <v>7.2309999999999999</v>
      </c>
      <c r="J12" s="9" t="e">
        <f t="shared" si="2"/>
        <v>#DIV/0!</v>
      </c>
      <c r="K12" s="44" t="s">
        <v>0</v>
      </c>
      <c r="L12" s="55" t="e">
        <f t="shared" si="3"/>
        <v>#DIV/0!</v>
      </c>
      <c r="M12" s="62" t="e">
        <f t="shared" si="4"/>
        <v>#DIV/0!</v>
      </c>
      <c r="N12" s="62" t="e">
        <f t="shared" si="5"/>
        <v>#DIV/0!</v>
      </c>
    </row>
    <row r="13" spans="1:14" x14ac:dyDescent="0.2">
      <c r="A13" s="37"/>
      <c r="B13" s="38"/>
      <c r="C13" s="38"/>
      <c r="D13" s="13"/>
      <c r="E13" s="44">
        <f t="shared" si="0"/>
        <v>0</v>
      </c>
      <c r="F13" s="57">
        <v>0.73</v>
      </c>
      <c r="G13" s="15"/>
      <c r="H13" s="16"/>
      <c r="I13" s="9">
        <f t="shared" si="1"/>
        <v>7.2309999999999999</v>
      </c>
      <c r="J13" s="9" t="e">
        <f t="shared" si="2"/>
        <v>#DIV/0!</v>
      </c>
      <c r="K13" s="44" t="s">
        <v>0</v>
      </c>
      <c r="L13" s="55" t="e">
        <f t="shared" si="3"/>
        <v>#DIV/0!</v>
      </c>
      <c r="M13" s="62" t="e">
        <f t="shared" si="4"/>
        <v>#DIV/0!</v>
      </c>
      <c r="N13" s="62" t="e">
        <f t="shared" si="5"/>
        <v>#DIV/0!</v>
      </c>
    </row>
    <row r="14" spans="1:14" x14ac:dyDescent="0.2">
      <c r="A14" s="37"/>
      <c r="B14" s="38"/>
      <c r="C14" s="38"/>
      <c r="D14" s="13"/>
      <c r="E14" s="44">
        <f t="shared" si="0"/>
        <v>0</v>
      </c>
      <c r="F14" s="57">
        <v>0.73</v>
      </c>
      <c r="G14" s="15"/>
      <c r="H14" s="16"/>
      <c r="I14" s="9">
        <f t="shared" si="1"/>
        <v>7.2309999999999999</v>
      </c>
      <c r="J14" s="9" t="e">
        <f t="shared" si="2"/>
        <v>#DIV/0!</v>
      </c>
      <c r="K14" s="44" t="s">
        <v>0</v>
      </c>
      <c r="L14" s="55" t="e">
        <f t="shared" si="3"/>
        <v>#DIV/0!</v>
      </c>
      <c r="M14" s="62" t="e">
        <f t="shared" si="4"/>
        <v>#DIV/0!</v>
      </c>
      <c r="N14" s="62" t="e">
        <f t="shared" si="5"/>
        <v>#DIV/0!</v>
      </c>
    </row>
    <row r="15" spans="1:14" x14ac:dyDescent="0.2">
      <c r="A15" s="37"/>
      <c r="B15" s="38"/>
      <c r="C15" s="38"/>
      <c r="D15" s="13"/>
      <c r="E15" s="44">
        <f t="shared" si="0"/>
        <v>0</v>
      </c>
      <c r="F15" s="57">
        <v>0.73</v>
      </c>
      <c r="G15" s="15"/>
      <c r="H15" s="16"/>
      <c r="I15" s="9">
        <f t="shared" si="1"/>
        <v>7.2309999999999999</v>
      </c>
      <c r="J15" s="9" t="e">
        <f t="shared" si="2"/>
        <v>#DIV/0!</v>
      </c>
      <c r="K15" s="44" t="s">
        <v>0</v>
      </c>
      <c r="L15" s="55" t="e">
        <f t="shared" si="3"/>
        <v>#DIV/0!</v>
      </c>
      <c r="M15" s="62" t="e">
        <f t="shared" si="4"/>
        <v>#DIV/0!</v>
      </c>
      <c r="N15" s="62" t="e">
        <f t="shared" si="5"/>
        <v>#DIV/0!</v>
      </c>
    </row>
    <row r="16" spans="1:14" x14ac:dyDescent="0.2">
      <c r="A16" s="37"/>
      <c r="B16" s="38"/>
      <c r="C16" s="38"/>
      <c r="D16" s="13"/>
      <c r="E16" s="44">
        <f t="shared" si="0"/>
        <v>0</v>
      </c>
      <c r="F16" s="57">
        <v>0.73</v>
      </c>
      <c r="G16" s="15"/>
      <c r="H16" s="16"/>
      <c r="I16" s="9">
        <f t="shared" si="1"/>
        <v>7.2309999999999999</v>
      </c>
      <c r="J16" s="9" t="e">
        <f t="shared" si="2"/>
        <v>#DIV/0!</v>
      </c>
      <c r="K16" s="44" t="s">
        <v>0</v>
      </c>
      <c r="L16" s="55" t="e">
        <f t="shared" si="3"/>
        <v>#DIV/0!</v>
      </c>
      <c r="M16" s="62" t="e">
        <f t="shared" si="4"/>
        <v>#DIV/0!</v>
      </c>
      <c r="N16" s="62" t="e">
        <f t="shared" si="5"/>
        <v>#DIV/0!</v>
      </c>
    </row>
    <row r="17" spans="1:14" x14ac:dyDescent="0.2">
      <c r="A17" s="37"/>
      <c r="B17" s="38"/>
      <c r="C17" s="38"/>
      <c r="D17" s="13"/>
      <c r="E17" s="44">
        <f t="shared" si="0"/>
        <v>0</v>
      </c>
      <c r="F17" s="57">
        <v>0.73</v>
      </c>
      <c r="G17" s="15"/>
      <c r="H17" s="16"/>
      <c r="I17" s="9">
        <f t="shared" si="1"/>
        <v>7.2309999999999999</v>
      </c>
      <c r="J17" s="9" t="e">
        <f t="shared" si="2"/>
        <v>#DIV/0!</v>
      </c>
      <c r="K17" s="44" t="s">
        <v>0</v>
      </c>
      <c r="L17" s="55" t="e">
        <f t="shared" si="3"/>
        <v>#DIV/0!</v>
      </c>
      <c r="M17" s="62" t="e">
        <f t="shared" si="4"/>
        <v>#DIV/0!</v>
      </c>
      <c r="N17" s="62" t="e">
        <f t="shared" si="5"/>
        <v>#DIV/0!</v>
      </c>
    </row>
    <row r="18" spans="1:14" x14ac:dyDescent="0.2">
      <c r="A18" s="37"/>
      <c r="B18" s="38"/>
      <c r="C18" s="38"/>
      <c r="D18" s="13"/>
      <c r="E18" s="44">
        <f t="shared" si="0"/>
        <v>0</v>
      </c>
      <c r="F18" s="57">
        <v>0.73</v>
      </c>
      <c r="G18" s="15"/>
      <c r="H18" s="16"/>
      <c r="I18" s="9">
        <f t="shared" si="1"/>
        <v>7.2309999999999999</v>
      </c>
      <c r="J18" s="9" t="e">
        <f t="shared" si="2"/>
        <v>#DIV/0!</v>
      </c>
      <c r="K18" s="44" t="s">
        <v>0</v>
      </c>
      <c r="L18" s="55" t="e">
        <f t="shared" si="3"/>
        <v>#DIV/0!</v>
      </c>
      <c r="M18" s="62" t="e">
        <f t="shared" si="4"/>
        <v>#DIV/0!</v>
      </c>
      <c r="N18" s="62" t="e">
        <f t="shared" si="5"/>
        <v>#DIV/0!</v>
      </c>
    </row>
    <row r="19" spans="1:14" x14ac:dyDescent="0.2">
      <c r="A19" s="37"/>
      <c r="B19" s="38"/>
      <c r="C19" s="38"/>
      <c r="D19" s="13"/>
      <c r="E19" s="44">
        <f t="shared" si="0"/>
        <v>0</v>
      </c>
      <c r="F19" s="57">
        <v>0.73</v>
      </c>
      <c r="G19" s="15"/>
      <c r="H19" s="16"/>
      <c r="I19" s="9">
        <f t="shared" si="1"/>
        <v>7.2309999999999999</v>
      </c>
      <c r="J19" s="9" t="e">
        <f t="shared" si="2"/>
        <v>#DIV/0!</v>
      </c>
      <c r="K19" s="44" t="s">
        <v>0</v>
      </c>
      <c r="L19" s="55" t="e">
        <f t="shared" si="3"/>
        <v>#DIV/0!</v>
      </c>
      <c r="M19" s="62" t="e">
        <f t="shared" si="4"/>
        <v>#DIV/0!</v>
      </c>
      <c r="N19" s="62" t="e">
        <f t="shared" si="5"/>
        <v>#DIV/0!</v>
      </c>
    </row>
    <row r="20" spans="1:14" x14ac:dyDescent="0.2">
      <c r="A20" s="37"/>
      <c r="B20" s="38"/>
      <c r="C20" s="38"/>
      <c r="D20" s="13"/>
      <c r="E20" s="44">
        <f t="shared" si="0"/>
        <v>0</v>
      </c>
      <c r="F20" s="57">
        <v>0.73</v>
      </c>
      <c r="G20" s="15"/>
      <c r="H20" s="16"/>
      <c r="I20" s="9">
        <f t="shared" si="1"/>
        <v>7.2309999999999999</v>
      </c>
      <c r="J20" s="9" t="e">
        <f t="shared" si="2"/>
        <v>#DIV/0!</v>
      </c>
      <c r="K20" s="44" t="s">
        <v>0</v>
      </c>
      <c r="L20" s="55" t="e">
        <f t="shared" si="3"/>
        <v>#DIV/0!</v>
      </c>
      <c r="M20" s="62" t="e">
        <f t="shared" si="4"/>
        <v>#DIV/0!</v>
      </c>
      <c r="N20" s="62" t="e">
        <f t="shared" si="5"/>
        <v>#DIV/0!</v>
      </c>
    </row>
    <row r="21" spans="1:14" x14ac:dyDescent="0.2">
      <c r="A21" s="37"/>
      <c r="B21" s="38"/>
      <c r="C21" s="38"/>
      <c r="D21" s="13"/>
      <c r="E21" s="44">
        <f t="shared" si="0"/>
        <v>0</v>
      </c>
      <c r="F21" s="57">
        <v>0.73</v>
      </c>
      <c r="G21" s="15"/>
      <c r="H21" s="16"/>
      <c r="I21" s="9">
        <f t="shared" si="1"/>
        <v>7.2309999999999999</v>
      </c>
      <c r="J21" s="9" t="e">
        <f t="shared" si="2"/>
        <v>#DIV/0!</v>
      </c>
      <c r="K21" s="44" t="s">
        <v>0</v>
      </c>
      <c r="L21" s="55" t="e">
        <f t="shared" si="3"/>
        <v>#DIV/0!</v>
      </c>
      <c r="M21" s="62" t="e">
        <f t="shared" si="4"/>
        <v>#DIV/0!</v>
      </c>
      <c r="N21" s="62" t="e">
        <f t="shared" si="5"/>
        <v>#DIV/0!</v>
      </c>
    </row>
    <row r="22" spans="1:14" x14ac:dyDescent="0.2">
      <c r="A22" s="37"/>
      <c r="B22" s="38"/>
      <c r="C22" s="38"/>
      <c r="D22" s="13"/>
      <c r="E22" s="44">
        <f t="shared" si="0"/>
        <v>0</v>
      </c>
      <c r="F22" s="57">
        <v>0.73</v>
      </c>
      <c r="G22" s="15"/>
      <c r="H22" s="16"/>
      <c r="I22" s="9">
        <f t="shared" si="1"/>
        <v>7.2309999999999999</v>
      </c>
      <c r="J22" s="9" t="e">
        <f t="shared" si="2"/>
        <v>#DIV/0!</v>
      </c>
      <c r="K22" s="44" t="s">
        <v>0</v>
      </c>
      <c r="L22" s="55" t="e">
        <f t="shared" si="3"/>
        <v>#DIV/0!</v>
      </c>
      <c r="M22" s="62" t="e">
        <f t="shared" si="4"/>
        <v>#DIV/0!</v>
      </c>
      <c r="N22" s="62" t="e">
        <f t="shared" si="5"/>
        <v>#DIV/0!</v>
      </c>
    </row>
    <row r="23" spans="1:14" x14ac:dyDescent="0.2">
      <c r="A23" s="37"/>
      <c r="B23" s="38"/>
      <c r="C23" s="38"/>
      <c r="D23" s="13"/>
      <c r="E23" s="44">
        <f t="shared" si="0"/>
        <v>0</v>
      </c>
      <c r="F23" s="57">
        <v>0.73</v>
      </c>
      <c r="G23" s="15"/>
      <c r="H23" s="16"/>
      <c r="I23" s="9">
        <f t="shared" si="1"/>
        <v>7.2309999999999999</v>
      </c>
      <c r="J23" s="9" t="e">
        <f t="shared" si="2"/>
        <v>#DIV/0!</v>
      </c>
      <c r="K23" s="44" t="s">
        <v>0</v>
      </c>
      <c r="L23" s="55" t="e">
        <f t="shared" si="3"/>
        <v>#DIV/0!</v>
      </c>
      <c r="M23" s="62" t="e">
        <f t="shared" si="4"/>
        <v>#DIV/0!</v>
      </c>
      <c r="N23" s="62" t="e">
        <f t="shared" si="5"/>
        <v>#DIV/0!</v>
      </c>
    </row>
    <row r="24" spans="1:14" x14ac:dyDescent="0.2">
      <c r="A24" s="37"/>
      <c r="B24" s="38"/>
      <c r="C24" s="38"/>
      <c r="D24" s="13"/>
      <c r="E24" s="44">
        <f t="shared" si="0"/>
        <v>0</v>
      </c>
      <c r="F24" s="57">
        <v>0.73</v>
      </c>
      <c r="G24" s="15"/>
      <c r="H24" s="16"/>
      <c r="I24" s="9">
        <f t="shared" si="1"/>
        <v>7.2309999999999999</v>
      </c>
      <c r="J24" s="9" t="e">
        <f t="shared" si="2"/>
        <v>#DIV/0!</v>
      </c>
      <c r="K24" s="44" t="s">
        <v>0</v>
      </c>
      <c r="L24" s="55" t="e">
        <f t="shared" si="3"/>
        <v>#DIV/0!</v>
      </c>
      <c r="M24" s="62" t="e">
        <f t="shared" si="4"/>
        <v>#DIV/0!</v>
      </c>
      <c r="N24" s="62" t="e">
        <f t="shared" si="5"/>
        <v>#DIV/0!</v>
      </c>
    </row>
    <row r="25" spans="1:14" x14ac:dyDescent="0.2">
      <c r="A25" s="37"/>
      <c r="B25" s="38"/>
      <c r="C25" s="38"/>
      <c r="D25" s="13"/>
      <c r="E25" s="44">
        <f t="shared" si="0"/>
        <v>0</v>
      </c>
      <c r="F25" s="57">
        <v>0.73</v>
      </c>
      <c r="G25" s="15"/>
      <c r="H25" s="16"/>
      <c r="I25" s="9">
        <f t="shared" si="1"/>
        <v>7.2309999999999999</v>
      </c>
      <c r="J25" s="9" t="e">
        <f t="shared" si="2"/>
        <v>#DIV/0!</v>
      </c>
      <c r="K25" s="44" t="s">
        <v>0</v>
      </c>
      <c r="L25" s="55" t="e">
        <f t="shared" si="3"/>
        <v>#DIV/0!</v>
      </c>
      <c r="M25" s="62" t="e">
        <f t="shared" si="4"/>
        <v>#DIV/0!</v>
      </c>
      <c r="N25" s="62" t="e">
        <f t="shared" si="5"/>
        <v>#DIV/0!</v>
      </c>
    </row>
    <row r="26" spans="1:14" x14ac:dyDescent="0.2">
      <c r="A26" s="37"/>
      <c r="B26" s="38"/>
      <c r="C26" s="38"/>
      <c r="D26" s="13"/>
      <c r="E26" s="44">
        <f t="shared" si="0"/>
        <v>0</v>
      </c>
      <c r="F26" s="57">
        <v>0.73</v>
      </c>
      <c r="G26" s="15"/>
      <c r="H26" s="16"/>
      <c r="I26" s="9">
        <f t="shared" si="1"/>
        <v>7.2309999999999999</v>
      </c>
      <c r="J26" s="9" t="e">
        <f t="shared" si="2"/>
        <v>#DIV/0!</v>
      </c>
      <c r="K26" s="44" t="s">
        <v>0</v>
      </c>
      <c r="L26" s="55" t="e">
        <f t="shared" si="3"/>
        <v>#DIV/0!</v>
      </c>
      <c r="M26" s="62" t="e">
        <f t="shared" si="4"/>
        <v>#DIV/0!</v>
      </c>
      <c r="N26" s="62" t="e">
        <f t="shared" si="5"/>
        <v>#DIV/0!</v>
      </c>
    </row>
    <row r="27" spans="1:14" x14ac:dyDescent="0.2">
      <c r="A27" s="37"/>
      <c r="B27" s="38"/>
      <c r="C27" s="38"/>
      <c r="D27" s="13"/>
      <c r="E27" s="44">
        <f t="shared" si="0"/>
        <v>0</v>
      </c>
      <c r="F27" s="57">
        <v>0.73</v>
      </c>
      <c r="G27" s="15"/>
      <c r="H27" s="16"/>
      <c r="I27" s="9">
        <f t="shared" si="1"/>
        <v>7.2309999999999999</v>
      </c>
      <c r="J27" s="9" t="e">
        <f t="shared" si="2"/>
        <v>#DIV/0!</v>
      </c>
      <c r="K27" s="44" t="s">
        <v>0</v>
      </c>
      <c r="L27" s="55" t="e">
        <f t="shared" si="3"/>
        <v>#DIV/0!</v>
      </c>
      <c r="M27" s="62" t="e">
        <f t="shared" si="4"/>
        <v>#DIV/0!</v>
      </c>
      <c r="N27" s="62" t="e">
        <f t="shared" si="5"/>
        <v>#DIV/0!</v>
      </c>
    </row>
    <row r="28" spans="1:14" x14ac:dyDescent="0.2">
      <c r="A28" s="37"/>
      <c r="B28" s="38"/>
      <c r="C28" s="38"/>
      <c r="D28" s="13"/>
      <c r="E28" s="44">
        <f t="shared" si="0"/>
        <v>0</v>
      </c>
      <c r="F28" s="57">
        <v>0.73</v>
      </c>
      <c r="G28" s="15"/>
      <c r="H28" s="16"/>
      <c r="I28" s="9">
        <f t="shared" si="1"/>
        <v>7.2309999999999999</v>
      </c>
      <c r="J28" s="9" t="e">
        <f t="shared" si="2"/>
        <v>#DIV/0!</v>
      </c>
      <c r="K28" s="44" t="s">
        <v>0</v>
      </c>
      <c r="L28" s="55" t="e">
        <f t="shared" si="3"/>
        <v>#DIV/0!</v>
      </c>
      <c r="M28" s="62" t="e">
        <f t="shared" si="4"/>
        <v>#DIV/0!</v>
      </c>
      <c r="N28" s="62" t="e">
        <f t="shared" si="5"/>
        <v>#DIV/0!</v>
      </c>
    </row>
    <row r="29" spans="1:14" x14ac:dyDescent="0.2">
      <c r="A29" s="37"/>
      <c r="B29" s="38"/>
      <c r="C29" s="38"/>
      <c r="D29" s="13"/>
      <c r="E29" s="44">
        <f t="shared" si="0"/>
        <v>0</v>
      </c>
      <c r="F29" s="57">
        <v>0.73</v>
      </c>
      <c r="G29" s="15"/>
      <c r="H29" s="16"/>
      <c r="I29" s="9">
        <f t="shared" si="1"/>
        <v>7.2309999999999999</v>
      </c>
      <c r="J29" s="9" t="e">
        <f t="shared" si="2"/>
        <v>#DIV/0!</v>
      </c>
      <c r="K29" s="44" t="s">
        <v>0</v>
      </c>
      <c r="L29" s="55" t="e">
        <f t="shared" si="3"/>
        <v>#DIV/0!</v>
      </c>
      <c r="M29" s="62" t="e">
        <f t="shared" si="4"/>
        <v>#DIV/0!</v>
      </c>
      <c r="N29" s="62" t="e">
        <f t="shared" si="5"/>
        <v>#DIV/0!</v>
      </c>
    </row>
    <row r="30" spans="1:14" x14ac:dyDescent="0.2">
      <c r="A30" s="37"/>
      <c r="B30" s="38"/>
      <c r="C30" s="38"/>
      <c r="D30" s="13"/>
      <c r="E30" s="44">
        <f t="shared" si="0"/>
        <v>0</v>
      </c>
      <c r="F30" s="57">
        <v>0.73</v>
      </c>
      <c r="G30" s="15"/>
      <c r="H30" s="16"/>
      <c r="I30" s="9">
        <f t="shared" si="1"/>
        <v>7.2309999999999999</v>
      </c>
      <c r="J30" s="9" t="e">
        <f t="shared" si="2"/>
        <v>#DIV/0!</v>
      </c>
      <c r="K30" s="44" t="s">
        <v>0</v>
      </c>
      <c r="L30" s="55" t="e">
        <f t="shared" si="3"/>
        <v>#DIV/0!</v>
      </c>
      <c r="M30" s="62" t="e">
        <f t="shared" si="4"/>
        <v>#DIV/0!</v>
      </c>
      <c r="N30" s="62" t="e">
        <f t="shared" si="5"/>
        <v>#DIV/0!</v>
      </c>
    </row>
    <row r="31" spans="1:14" x14ac:dyDescent="0.2">
      <c r="A31" s="37"/>
      <c r="B31" s="38"/>
      <c r="C31" s="38"/>
      <c r="D31" s="13"/>
      <c r="E31" s="44">
        <f t="shared" si="0"/>
        <v>0</v>
      </c>
      <c r="F31" s="57">
        <v>0.73</v>
      </c>
      <c r="G31" s="15"/>
      <c r="H31" s="16"/>
      <c r="I31" s="9">
        <f t="shared" si="1"/>
        <v>7.2309999999999999</v>
      </c>
      <c r="J31" s="9" t="e">
        <f t="shared" si="2"/>
        <v>#DIV/0!</v>
      </c>
      <c r="K31" s="44" t="s">
        <v>0</v>
      </c>
      <c r="L31" s="55" t="e">
        <f t="shared" si="3"/>
        <v>#DIV/0!</v>
      </c>
      <c r="M31" s="62" t="e">
        <f t="shared" si="4"/>
        <v>#DIV/0!</v>
      </c>
      <c r="N31" s="62" t="e">
        <f t="shared" si="5"/>
        <v>#DIV/0!</v>
      </c>
    </row>
    <row r="32" spans="1:14" x14ac:dyDescent="0.2">
      <c r="A32" s="37"/>
      <c r="B32" s="38"/>
      <c r="C32" s="38"/>
      <c r="D32" s="13"/>
      <c r="E32" s="44">
        <f t="shared" si="0"/>
        <v>0</v>
      </c>
      <c r="F32" s="57">
        <v>0.73</v>
      </c>
      <c r="G32" s="15"/>
      <c r="H32" s="16"/>
      <c r="I32" s="9">
        <f t="shared" si="1"/>
        <v>7.2309999999999999</v>
      </c>
      <c r="J32" s="9" t="e">
        <f t="shared" si="2"/>
        <v>#DIV/0!</v>
      </c>
      <c r="K32" s="44" t="s">
        <v>0</v>
      </c>
      <c r="L32" s="55" t="e">
        <f t="shared" si="3"/>
        <v>#DIV/0!</v>
      </c>
      <c r="M32" s="62" t="e">
        <f t="shared" si="4"/>
        <v>#DIV/0!</v>
      </c>
      <c r="N32" s="62" t="e">
        <f t="shared" si="5"/>
        <v>#DIV/0!</v>
      </c>
    </row>
    <row r="33" spans="1:14" x14ac:dyDescent="0.2">
      <c r="A33" s="37"/>
      <c r="B33" s="38"/>
      <c r="C33" s="38"/>
      <c r="D33" s="13"/>
      <c r="E33" s="44">
        <f t="shared" si="0"/>
        <v>0</v>
      </c>
      <c r="F33" s="57">
        <v>0.73</v>
      </c>
      <c r="G33" s="15"/>
      <c r="H33" s="16"/>
      <c r="I33" s="9">
        <f t="shared" si="1"/>
        <v>7.2309999999999999</v>
      </c>
      <c r="J33" s="9" t="e">
        <f t="shared" si="2"/>
        <v>#DIV/0!</v>
      </c>
      <c r="K33" s="44" t="s">
        <v>0</v>
      </c>
      <c r="L33" s="55" t="e">
        <f t="shared" si="3"/>
        <v>#DIV/0!</v>
      </c>
      <c r="M33" s="62" t="e">
        <f t="shared" si="4"/>
        <v>#DIV/0!</v>
      </c>
      <c r="N33" s="62" t="e">
        <f t="shared" si="5"/>
        <v>#DIV/0!</v>
      </c>
    </row>
    <row r="34" spans="1:14" x14ac:dyDescent="0.2">
      <c r="A34" s="37"/>
      <c r="B34" s="38"/>
      <c r="C34" s="38"/>
      <c r="D34" s="13"/>
      <c r="E34" s="44">
        <f t="shared" si="0"/>
        <v>0</v>
      </c>
      <c r="F34" s="57">
        <v>0.73</v>
      </c>
      <c r="G34" s="15"/>
      <c r="H34" s="16"/>
      <c r="I34" s="9">
        <f t="shared" si="1"/>
        <v>7.2309999999999999</v>
      </c>
      <c r="J34" s="9" t="e">
        <f t="shared" si="2"/>
        <v>#DIV/0!</v>
      </c>
      <c r="K34" s="44" t="s">
        <v>0</v>
      </c>
      <c r="L34" s="55" t="e">
        <f t="shared" si="3"/>
        <v>#DIV/0!</v>
      </c>
      <c r="M34" s="62" t="e">
        <f t="shared" si="4"/>
        <v>#DIV/0!</v>
      </c>
      <c r="N34" s="62" t="e">
        <f t="shared" si="5"/>
        <v>#DIV/0!</v>
      </c>
    </row>
    <row r="35" spans="1:14" x14ac:dyDescent="0.2">
      <c r="A35" s="37"/>
      <c r="B35" s="38"/>
      <c r="C35" s="38"/>
      <c r="D35" s="13"/>
      <c r="E35" s="44">
        <f t="shared" si="0"/>
        <v>0</v>
      </c>
      <c r="F35" s="57">
        <v>0.73</v>
      </c>
      <c r="G35" s="15"/>
      <c r="H35" s="16"/>
      <c r="I35" s="9">
        <f t="shared" si="1"/>
        <v>7.2309999999999999</v>
      </c>
      <c r="J35" s="9" t="e">
        <f t="shared" si="2"/>
        <v>#DIV/0!</v>
      </c>
      <c r="K35" s="44" t="s">
        <v>0</v>
      </c>
      <c r="L35" s="55" t="e">
        <f t="shared" si="3"/>
        <v>#DIV/0!</v>
      </c>
      <c r="M35" s="62" t="e">
        <f t="shared" si="4"/>
        <v>#DIV/0!</v>
      </c>
      <c r="N35" s="62" t="e">
        <f t="shared" si="5"/>
        <v>#DIV/0!</v>
      </c>
    </row>
    <row r="36" spans="1:14" x14ac:dyDescent="0.2">
      <c r="A36" s="37"/>
      <c r="B36" s="38"/>
      <c r="C36" s="38"/>
      <c r="D36" s="13"/>
      <c r="E36" s="44">
        <f t="shared" si="0"/>
        <v>0</v>
      </c>
      <c r="F36" s="57">
        <v>0.73</v>
      </c>
      <c r="G36" s="15"/>
      <c r="H36" s="16"/>
      <c r="I36" s="9">
        <f t="shared" si="1"/>
        <v>7.2309999999999999</v>
      </c>
      <c r="J36" s="9" t="e">
        <f t="shared" si="2"/>
        <v>#DIV/0!</v>
      </c>
      <c r="K36" s="44" t="s">
        <v>0</v>
      </c>
      <c r="L36" s="55" t="e">
        <f t="shared" si="3"/>
        <v>#DIV/0!</v>
      </c>
      <c r="M36" s="62" t="e">
        <f t="shared" si="4"/>
        <v>#DIV/0!</v>
      </c>
      <c r="N36" s="62" t="e">
        <f t="shared" si="5"/>
        <v>#DIV/0!</v>
      </c>
    </row>
    <row r="37" spans="1:14" x14ac:dyDescent="0.2">
      <c r="A37" s="37"/>
      <c r="B37" s="38"/>
      <c r="C37" s="38"/>
      <c r="D37" s="13"/>
      <c r="E37" s="44">
        <f t="shared" si="0"/>
        <v>0</v>
      </c>
      <c r="F37" s="57">
        <v>0.73</v>
      </c>
      <c r="G37" s="15"/>
      <c r="H37" s="16"/>
      <c r="I37" s="9">
        <f t="shared" si="1"/>
        <v>7.2309999999999999</v>
      </c>
      <c r="J37" s="9" t="e">
        <f t="shared" si="2"/>
        <v>#DIV/0!</v>
      </c>
      <c r="K37" s="44" t="s">
        <v>0</v>
      </c>
      <c r="L37" s="55" t="e">
        <f t="shared" si="3"/>
        <v>#DIV/0!</v>
      </c>
      <c r="M37" s="62" t="e">
        <f t="shared" si="4"/>
        <v>#DIV/0!</v>
      </c>
      <c r="N37" s="62" t="e">
        <f t="shared" si="5"/>
        <v>#DIV/0!</v>
      </c>
    </row>
    <row r="38" spans="1:14" x14ac:dyDescent="0.2">
      <c r="A38" s="37"/>
      <c r="B38" s="38"/>
      <c r="C38" s="38"/>
      <c r="D38" s="13"/>
      <c r="E38" s="44">
        <f t="shared" si="0"/>
        <v>0</v>
      </c>
      <c r="F38" s="57">
        <v>0.73</v>
      </c>
      <c r="G38" s="15"/>
      <c r="H38" s="16"/>
      <c r="I38" s="9">
        <f t="shared" si="1"/>
        <v>7.2309999999999999</v>
      </c>
      <c r="J38" s="9" t="e">
        <f t="shared" si="2"/>
        <v>#DIV/0!</v>
      </c>
      <c r="K38" s="44" t="s">
        <v>0</v>
      </c>
      <c r="L38" s="55" t="e">
        <f t="shared" si="3"/>
        <v>#DIV/0!</v>
      </c>
      <c r="M38" s="62" t="e">
        <f t="shared" si="4"/>
        <v>#DIV/0!</v>
      </c>
      <c r="N38" s="62" t="e">
        <f t="shared" si="5"/>
        <v>#DIV/0!</v>
      </c>
    </row>
    <row r="39" spans="1:14" x14ac:dyDescent="0.2">
      <c r="A39" s="37"/>
      <c r="B39" s="38"/>
      <c r="C39" s="38"/>
      <c r="D39" s="13"/>
      <c r="E39" s="44">
        <f t="shared" ref="E39:E68" si="6">D39*0.73</f>
        <v>0</v>
      </c>
      <c r="F39" s="57">
        <v>0.73</v>
      </c>
      <c r="G39" s="15"/>
      <c r="H39" s="16"/>
      <c r="I39" s="9">
        <f t="shared" si="1"/>
        <v>7.2309999999999999</v>
      </c>
      <c r="J39" s="9" t="e">
        <f t="shared" si="2"/>
        <v>#DIV/0!</v>
      </c>
      <c r="K39" s="44" t="s">
        <v>0</v>
      </c>
      <c r="L39" s="55" t="e">
        <f t="shared" si="3"/>
        <v>#DIV/0!</v>
      </c>
      <c r="M39" s="62" t="e">
        <f t="shared" si="4"/>
        <v>#DIV/0!</v>
      </c>
      <c r="N39" s="62" t="e">
        <f t="shared" si="5"/>
        <v>#DIV/0!</v>
      </c>
    </row>
    <row r="40" spans="1:14" x14ac:dyDescent="0.2">
      <c r="A40" s="37"/>
      <c r="B40" s="38"/>
      <c r="C40" s="38"/>
      <c r="D40" s="13"/>
      <c r="E40" s="44">
        <f t="shared" si="6"/>
        <v>0</v>
      </c>
      <c r="F40" s="57">
        <v>0.73</v>
      </c>
      <c r="G40" s="15"/>
      <c r="H40" s="16"/>
      <c r="I40" s="9">
        <f t="shared" si="1"/>
        <v>7.2309999999999999</v>
      </c>
      <c r="J40" s="9" t="e">
        <f t="shared" si="2"/>
        <v>#DIV/0!</v>
      </c>
      <c r="K40" s="44" t="s">
        <v>0</v>
      </c>
      <c r="L40" s="55" t="e">
        <f t="shared" si="3"/>
        <v>#DIV/0!</v>
      </c>
      <c r="M40" s="62" t="e">
        <f t="shared" si="4"/>
        <v>#DIV/0!</v>
      </c>
      <c r="N40" s="62" t="e">
        <f t="shared" si="5"/>
        <v>#DIV/0!</v>
      </c>
    </row>
    <row r="41" spans="1:14" x14ac:dyDescent="0.2">
      <c r="A41" s="37"/>
      <c r="B41" s="38"/>
      <c r="C41" s="38"/>
      <c r="D41" s="13"/>
      <c r="E41" s="44">
        <f t="shared" si="6"/>
        <v>0</v>
      </c>
      <c r="F41" s="57">
        <v>0.73</v>
      </c>
      <c r="G41" s="15"/>
      <c r="H41" s="16"/>
      <c r="I41" s="9">
        <f t="shared" si="1"/>
        <v>7.2309999999999999</v>
      </c>
      <c r="J41" s="9" t="e">
        <f t="shared" si="2"/>
        <v>#DIV/0!</v>
      </c>
      <c r="K41" s="44" t="s">
        <v>0</v>
      </c>
      <c r="L41" s="55" t="e">
        <f t="shared" si="3"/>
        <v>#DIV/0!</v>
      </c>
      <c r="M41" s="62" t="e">
        <f t="shared" si="4"/>
        <v>#DIV/0!</v>
      </c>
      <c r="N41" s="62" t="e">
        <f t="shared" si="5"/>
        <v>#DIV/0!</v>
      </c>
    </row>
    <row r="42" spans="1:14" x14ac:dyDescent="0.2">
      <c r="A42" s="37"/>
      <c r="B42" s="38"/>
      <c r="C42" s="38"/>
      <c r="D42" s="13"/>
      <c r="E42" s="44">
        <f t="shared" si="6"/>
        <v>0</v>
      </c>
      <c r="F42" s="57">
        <v>0.73</v>
      </c>
      <c r="G42" s="15"/>
      <c r="H42" s="16"/>
      <c r="I42" s="9">
        <f t="shared" si="1"/>
        <v>7.2309999999999999</v>
      </c>
      <c r="J42" s="9" t="e">
        <f t="shared" si="2"/>
        <v>#DIV/0!</v>
      </c>
      <c r="K42" s="44" t="s">
        <v>0</v>
      </c>
      <c r="L42" s="55" t="e">
        <f t="shared" si="3"/>
        <v>#DIV/0!</v>
      </c>
      <c r="M42" s="62" t="e">
        <f t="shared" si="4"/>
        <v>#DIV/0!</v>
      </c>
      <c r="N42" s="62" t="e">
        <f t="shared" si="5"/>
        <v>#DIV/0!</v>
      </c>
    </row>
    <row r="43" spans="1:14" x14ac:dyDescent="0.2">
      <c r="A43" s="37"/>
      <c r="B43" s="38"/>
      <c r="C43" s="38"/>
      <c r="D43" s="13"/>
      <c r="E43" s="44">
        <f t="shared" si="6"/>
        <v>0</v>
      </c>
      <c r="F43" s="57">
        <v>0.73</v>
      </c>
      <c r="G43" s="15"/>
      <c r="H43" s="16"/>
      <c r="I43" s="9">
        <f t="shared" si="1"/>
        <v>7.2309999999999999</v>
      </c>
      <c r="J43" s="9" t="e">
        <f t="shared" si="2"/>
        <v>#DIV/0!</v>
      </c>
      <c r="K43" s="44" t="s">
        <v>0</v>
      </c>
      <c r="L43" s="55" t="e">
        <f t="shared" si="3"/>
        <v>#DIV/0!</v>
      </c>
      <c r="M43" s="62" t="e">
        <f t="shared" si="4"/>
        <v>#DIV/0!</v>
      </c>
      <c r="N43" s="62" t="e">
        <f t="shared" si="5"/>
        <v>#DIV/0!</v>
      </c>
    </row>
    <row r="44" spans="1:14" x14ac:dyDescent="0.2">
      <c r="A44" s="37"/>
      <c r="B44" s="38"/>
      <c r="C44" s="38"/>
      <c r="D44" s="13"/>
      <c r="E44" s="44">
        <f t="shared" si="6"/>
        <v>0</v>
      </c>
      <c r="F44" s="57">
        <v>0.73</v>
      </c>
      <c r="G44" s="15"/>
      <c r="H44" s="16"/>
      <c r="I44" s="9">
        <f t="shared" si="1"/>
        <v>7.2309999999999999</v>
      </c>
      <c r="J44" s="9" t="e">
        <f t="shared" si="2"/>
        <v>#DIV/0!</v>
      </c>
      <c r="K44" s="44" t="s">
        <v>0</v>
      </c>
      <c r="L44" s="55" t="e">
        <f t="shared" si="3"/>
        <v>#DIV/0!</v>
      </c>
      <c r="M44" s="62" t="e">
        <f t="shared" si="4"/>
        <v>#DIV/0!</v>
      </c>
      <c r="N44" s="62" t="e">
        <f t="shared" si="5"/>
        <v>#DIV/0!</v>
      </c>
    </row>
    <row r="45" spans="1:14" x14ac:dyDescent="0.2">
      <c r="A45" s="37"/>
      <c r="B45" s="38"/>
      <c r="C45" s="38"/>
      <c r="D45" s="13"/>
      <c r="E45" s="44">
        <f t="shared" si="6"/>
        <v>0</v>
      </c>
      <c r="F45" s="57">
        <v>0.73</v>
      </c>
      <c r="G45" s="15"/>
      <c r="H45" s="16"/>
      <c r="I45" s="9">
        <f t="shared" si="1"/>
        <v>7.2309999999999999</v>
      </c>
      <c r="J45" s="9" t="e">
        <f t="shared" si="2"/>
        <v>#DIV/0!</v>
      </c>
      <c r="K45" s="44" t="s">
        <v>0</v>
      </c>
      <c r="L45" s="55" t="e">
        <f t="shared" si="3"/>
        <v>#DIV/0!</v>
      </c>
      <c r="M45" s="62" t="e">
        <f t="shared" si="4"/>
        <v>#DIV/0!</v>
      </c>
      <c r="N45" s="62" t="e">
        <f t="shared" si="5"/>
        <v>#DIV/0!</v>
      </c>
    </row>
    <row r="46" spans="1:14" x14ac:dyDescent="0.2">
      <c r="A46" s="37"/>
      <c r="B46" s="38"/>
      <c r="C46" s="38"/>
      <c r="D46" s="13"/>
      <c r="E46" s="44">
        <f t="shared" si="6"/>
        <v>0</v>
      </c>
      <c r="F46" s="57">
        <v>0.73</v>
      </c>
      <c r="G46" s="15"/>
      <c r="H46" s="16"/>
      <c r="I46" s="9">
        <f t="shared" si="1"/>
        <v>7.2309999999999999</v>
      </c>
      <c r="J46" s="9" t="e">
        <f t="shared" si="2"/>
        <v>#DIV/0!</v>
      </c>
      <c r="K46" s="44" t="s">
        <v>0</v>
      </c>
      <c r="L46" s="55" t="e">
        <f t="shared" si="3"/>
        <v>#DIV/0!</v>
      </c>
      <c r="M46" s="62" t="e">
        <f t="shared" si="4"/>
        <v>#DIV/0!</v>
      </c>
      <c r="N46" s="62" t="e">
        <f t="shared" si="5"/>
        <v>#DIV/0!</v>
      </c>
    </row>
    <row r="47" spans="1:14" x14ac:dyDescent="0.2">
      <c r="A47" s="37"/>
      <c r="B47" s="38"/>
      <c r="C47" s="38"/>
      <c r="D47" s="13"/>
      <c r="E47" s="44">
        <f t="shared" si="6"/>
        <v>0</v>
      </c>
      <c r="F47" s="57">
        <v>0.73</v>
      </c>
      <c r="G47" s="15"/>
      <c r="H47" s="16"/>
      <c r="I47" s="9">
        <f t="shared" si="1"/>
        <v>7.2309999999999999</v>
      </c>
      <c r="J47" s="9" t="e">
        <f t="shared" si="2"/>
        <v>#DIV/0!</v>
      </c>
      <c r="K47" s="44" t="s">
        <v>0</v>
      </c>
      <c r="L47" s="55" t="e">
        <f t="shared" si="3"/>
        <v>#DIV/0!</v>
      </c>
      <c r="M47" s="62" t="e">
        <f t="shared" si="4"/>
        <v>#DIV/0!</v>
      </c>
      <c r="N47" s="62" t="e">
        <f t="shared" si="5"/>
        <v>#DIV/0!</v>
      </c>
    </row>
    <row r="48" spans="1:14" x14ac:dyDescent="0.2">
      <c r="A48" s="37"/>
      <c r="B48" s="38"/>
      <c r="C48" s="38"/>
      <c r="D48" s="13"/>
      <c r="E48" s="44">
        <f t="shared" si="6"/>
        <v>0</v>
      </c>
      <c r="F48" s="57">
        <v>0.73</v>
      </c>
      <c r="G48" s="15"/>
      <c r="H48" s="16"/>
      <c r="I48" s="9">
        <f t="shared" si="1"/>
        <v>7.2309999999999999</v>
      </c>
      <c r="J48" s="9" t="e">
        <f t="shared" si="2"/>
        <v>#DIV/0!</v>
      </c>
      <c r="K48" s="44" t="s">
        <v>0</v>
      </c>
      <c r="L48" s="55" t="e">
        <f t="shared" si="3"/>
        <v>#DIV/0!</v>
      </c>
      <c r="M48" s="62" t="e">
        <f t="shared" si="4"/>
        <v>#DIV/0!</v>
      </c>
      <c r="N48" s="62" t="e">
        <f t="shared" si="5"/>
        <v>#DIV/0!</v>
      </c>
    </row>
    <row r="49" spans="1:14" x14ac:dyDescent="0.2">
      <c r="A49" s="37"/>
      <c r="B49" s="38"/>
      <c r="C49" s="38"/>
      <c r="D49" s="13"/>
      <c r="E49" s="44">
        <f t="shared" si="6"/>
        <v>0</v>
      </c>
      <c r="F49" s="57">
        <v>0.73</v>
      </c>
      <c r="G49" s="15"/>
      <c r="H49" s="16"/>
      <c r="I49" s="9">
        <f t="shared" si="1"/>
        <v>7.2309999999999999</v>
      </c>
      <c r="J49" s="9" t="e">
        <f t="shared" si="2"/>
        <v>#DIV/0!</v>
      </c>
      <c r="K49" s="44" t="s">
        <v>0</v>
      </c>
      <c r="L49" s="55" t="e">
        <f t="shared" si="3"/>
        <v>#DIV/0!</v>
      </c>
      <c r="M49" s="62" t="e">
        <f t="shared" si="4"/>
        <v>#DIV/0!</v>
      </c>
      <c r="N49" s="62" t="e">
        <f t="shared" si="5"/>
        <v>#DIV/0!</v>
      </c>
    </row>
    <row r="50" spans="1:14" x14ac:dyDescent="0.2">
      <c r="A50" s="37"/>
      <c r="B50" s="38"/>
      <c r="C50" s="38"/>
      <c r="D50" s="13"/>
      <c r="E50" s="44">
        <f t="shared" si="6"/>
        <v>0</v>
      </c>
      <c r="F50" s="57">
        <v>0.73</v>
      </c>
      <c r="G50" s="15"/>
      <c r="H50" s="16"/>
      <c r="I50" s="9">
        <f t="shared" si="1"/>
        <v>7.2309999999999999</v>
      </c>
      <c r="J50" s="9" t="e">
        <f t="shared" si="2"/>
        <v>#DIV/0!</v>
      </c>
      <c r="K50" s="44" t="s">
        <v>0</v>
      </c>
      <c r="L50" s="55" t="e">
        <f t="shared" si="3"/>
        <v>#DIV/0!</v>
      </c>
      <c r="M50" s="62" t="e">
        <f t="shared" si="4"/>
        <v>#DIV/0!</v>
      </c>
      <c r="N50" s="62" t="e">
        <f t="shared" si="5"/>
        <v>#DIV/0!</v>
      </c>
    </row>
    <row r="51" spans="1:14" x14ac:dyDescent="0.2">
      <c r="A51" s="37"/>
      <c r="B51" s="38"/>
      <c r="C51" s="38"/>
      <c r="D51" s="13"/>
      <c r="E51" s="44">
        <f t="shared" si="6"/>
        <v>0</v>
      </c>
      <c r="F51" s="57">
        <v>0.73</v>
      </c>
      <c r="G51" s="15"/>
      <c r="H51" s="16"/>
      <c r="I51" s="9">
        <f t="shared" si="1"/>
        <v>7.2309999999999999</v>
      </c>
      <c r="J51" s="9" t="e">
        <f t="shared" si="2"/>
        <v>#DIV/0!</v>
      </c>
      <c r="K51" s="44" t="s">
        <v>0</v>
      </c>
      <c r="L51" s="55" t="e">
        <f t="shared" si="3"/>
        <v>#DIV/0!</v>
      </c>
      <c r="M51" s="62" t="e">
        <f t="shared" si="4"/>
        <v>#DIV/0!</v>
      </c>
      <c r="N51" s="62" t="e">
        <f t="shared" si="5"/>
        <v>#DIV/0!</v>
      </c>
    </row>
    <row r="52" spans="1:14" x14ac:dyDescent="0.2">
      <c r="A52" s="37"/>
      <c r="B52" s="38"/>
      <c r="C52" s="38"/>
      <c r="D52" s="13"/>
      <c r="E52" s="44">
        <f t="shared" si="6"/>
        <v>0</v>
      </c>
      <c r="F52" s="57">
        <v>0.73</v>
      </c>
      <c r="G52" s="15"/>
      <c r="H52" s="16"/>
      <c r="I52" s="9">
        <f t="shared" si="1"/>
        <v>7.2309999999999999</v>
      </c>
      <c r="J52" s="9" t="e">
        <f t="shared" si="2"/>
        <v>#DIV/0!</v>
      </c>
      <c r="K52" s="44" t="s">
        <v>0</v>
      </c>
      <c r="L52" s="55" t="e">
        <f t="shared" si="3"/>
        <v>#DIV/0!</v>
      </c>
      <c r="M52" s="62" t="e">
        <f t="shared" si="4"/>
        <v>#DIV/0!</v>
      </c>
      <c r="N52" s="62" t="e">
        <f t="shared" si="5"/>
        <v>#DIV/0!</v>
      </c>
    </row>
    <row r="53" spans="1:14" x14ac:dyDescent="0.2">
      <c r="A53" s="37"/>
      <c r="B53" s="38"/>
      <c r="C53" s="38"/>
      <c r="D53" s="13"/>
      <c r="E53" s="44">
        <f t="shared" si="6"/>
        <v>0</v>
      </c>
      <c r="F53" s="57">
        <v>0.73</v>
      </c>
      <c r="G53" s="15"/>
      <c r="H53" s="16"/>
      <c r="I53" s="9">
        <f t="shared" si="1"/>
        <v>7.2309999999999999</v>
      </c>
      <c r="J53" s="9" t="e">
        <f t="shared" si="2"/>
        <v>#DIV/0!</v>
      </c>
      <c r="K53" s="44" t="s">
        <v>0</v>
      </c>
      <c r="L53" s="55" t="e">
        <f t="shared" si="3"/>
        <v>#DIV/0!</v>
      </c>
      <c r="M53" s="62" t="e">
        <f t="shared" si="4"/>
        <v>#DIV/0!</v>
      </c>
      <c r="N53" s="62" t="e">
        <f t="shared" si="5"/>
        <v>#DIV/0!</v>
      </c>
    </row>
    <row r="54" spans="1:14" x14ac:dyDescent="0.2">
      <c r="A54" s="37"/>
      <c r="B54" s="38"/>
      <c r="C54" s="38"/>
      <c r="D54" s="13"/>
      <c r="E54" s="44">
        <f t="shared" si="6"/>
        <v>0</v>
      </c>
      <c r="F54" s="57">
        <v>0.73</v>
      </c>
      <c r="G54" s="15"/>
      <c r="H54" s="16"/>
      <c r="I54" s="9">
        <f t="shared" si="1"/>
        <v>7.2309999999999999</v>
      </c>
      <c r="J54" s="9" t="e">
        <f t="shared" si="2"/>
        <v>#DIV/0!</v>
      </c>
      <c r="K54" s="44" t="s">
        <v>0</v>
      </c>
      <c r="L54" s="55" t="e">
        <f t="shared" si="3"/>
        <v>#DIV/0!</v>
      </c>
      <c r="M54" s="62" t="e">
        <f t="shared" si="4"/>
        <v>#DIV/0!</v>
      </c>
      <c r="N54" s="62" t="e">
        <f t="shared" si="5"/>
        <v>#DIV/0!</v>
      </c>
    </row>
    <row r="55" spans="1:14" x14ac:dyDescent="0.2">
      <c r="A55" s="37"/>
      <c r="B55" s="38"/>
      <c r="C55" s="38"/>
      <c r="D55" s="13"/>
      <c r="E55" s="44">
        <f t="shared" si="6"/>
        <v>0</v>
      </c>
      <c r="F55" s="57">
        <v>0.73</v>
      </c>
      <c r="G55" s="15"/>
      <c r="H55" s="16"/>
      <c r="I55" s="9">
        <f t="shared" si="1"/>
        <v>7.2309999999999999</v>
      </c>
      <c r="J55" s="9" t="e">
        <f t="shared" si="2"/>
        <v>#DIV/0!</v>
      </c>
      <c r="K55" s="44" t="s">
        <v>0</v>
      </c>
      <c r="L55" s="55" t="e">
        <f t="shared" si="3"/>
        <v>#DIV/0!</v>
      </c>
      <c r="M55" s="62" t="e">
        <f t="shared" si="4"/>
        <v>#DIV/0!</v>
      </c>
      <c r="N55" s="62" t="e">
        <f t="shared" si="5"/>
        <v>#DIV/0!</v>
      </c>
    </row>
    <row r="56" spans="1:14" x14ac:dyDescent="0.2">
      <c r="A56" s="37"/>
      <c r="B56" s="38"/>
      <c r="C56" s="38"/>
      <c r="D56" s="13"/>
      <c r="E56" s="44">
        <f t="shared" si="6"/>
        <v>0</v>
      </c>
      <c r="F56" s="57">
        <v>0.73</v>
      </c>
      <c r="G56" s="15"/>
      <c r="H56" s="16"/>
      <c r="I56" s="9">
        <f t="shared" si="1"/>
        <v>7.2309999999999999</v>
      </c>
      <c r="J56" s="9" t="e">
        <f t="shared" si="2"/>
        <v>#DIV/0!</v>
      </c>
      <c r="K56" s="44" t="s">
        <v>0</v>
      </c>
      <c r="L56" s="55" t="e">
        <f t="shared" si="3"/>
        <v>#DIV/0!</v>
      </c>
      <c r="M56" s="62" t="e">
        <f t="shared" si="4"/>
        <v>#DIV/0!</v>
      </c>
      <c r="N56" s="62" t="e">
        <f t="shared" si="5"/>
        <v>#DIV/0!</v>
      </c>
    </row>
    <row r="57" spans="1:14" x14ac:dyDescent="0.2">
      <c r="A57" s="37"/>
      <c r="B57" s="38"/>
      <c r="C57" s="38"/>
      <c r="D57" s="13"/>
      <c r="E57" s="44">
        <f t="shared" si="6"/>
        <v>0</v>
      </c>
      <c r="F57" s="57">
        <v>0.73</v>
      </c>
      <c r="G57" s="15"/>
      <c r="H57" s="16"/>
      <c r="I57" s="9">
        <f t="shared" si="1"/>
        <v>7.2309999999999999</v>
      </c>
      <c r="J57" s="9" t="e">
        <f t="shared" si="2"/>
        <v>#DIV/0!</v>
      </c>
      <c r="K57" s="44" t="s">
        <v>0</v>
      </c>
      <c r="L57" s="55" t="e">
        <f t="shared" si="3"/>
        <v>#DIV/0!</v>
      </c>
      <c r="M57" s="62" t="e">
        <f t="shared" si="4"/>
        <v>#DIV/0!</v>
      </c>
      <c r="N57" s="62" t="e">
        <f t="shared" si="5"/>
        <v>#DIV/0!</v>
      </c>
    </row>
    <row r="58" spans="1:14" x14ac:dyDescent="0.2">
      <c r="A58" s="37"/>
      <c r="B58" s="38"/>
      <c r="C58" s="38"/>
      <c r="D58" s="13"/>
      <c r="E58" s="44">
        <f t="shared" si="6"/>
        <v>0</v>
      </c>
      <c r="F58" s="57">
        <v>0.73</v>
      </c>
      <c r="G58" s="15"/>
      <c r="H58" s="16"/>
      <c r="I58" s="9">
        <f t="shared" si="1"/>
        <v>7.2309999999999999</v>
      </c>
      <c r="J58" s="9" t="e">
        <f t="shared" si="2"/>
        <v>#DIV/0!</v>
      </c>
      <c r="K58" s="44" t="s">
        <v>0</v>
      </c>
      <c r="L58" s="55" t="e">
        <f t="shared" si="3"/>
        <v>#DIV/0!</v>
      </c>
      <c r="M58" s="62" t="e">
        <f t="shared" si="4"/>
        <v>#DIV/0!</v>
      </c>
      <c r="N58" s="62" t="e">
        <f t="shared" si="5"/>
        <v>#DIV/0!</v>
      </c>
    </row>
    <row r="59" spans="1:14" x14ac:dyDescent="0.2">
      <c r="A59" s="37"/>
      <c r="B59" s="38"/>
      <c r="C59" s="38"/>
      <c r="D59" s="13"/>
      <c r="E59" s="44">
        <f t="shared" si="6"/>
        <v>0</v>
      </c>
      <c r="F59" s="57">
        <v>0.73</v>
      </c>
      <c r="G59" s="15"/>
      <c r="H59" s="16"/>
      <c r="I59" s="9">
        <f t="shared" si="1"/>
        <v>7.2309999999999999</v>
      </c>
      <c r="J59" s="9" t="e">
        <f t="shared" si="2"/>
        <v>#DIV/0!</v>
      </c>
      <c r="K59" s="44" t="s">
        <v>0</v>
      </c>
      <c r="L59" s="55" t="e">
        <f t="shared" si="3"/>
        <v>#DIV/0!</v>
      </c>
      <c r="M59" s="62" t="e">
        <f t="shared" si="4"/>
        <v>#DIV/0!</v>
      </c>
      <c r="N59" s="62" t="e">
        <f t="shared" si="5"/>
        <v>#DIV/0!</v>
      </c>
    </row>
    <row r="60" spans="1:14" x14ac:dyDescent="0.2">
      <c r="A60" s="37"/>
      <c r="B60" s="38"/>
      <c r="C60" s="38"/>
      <c r="D60" s="13"/>
      <c r="E60" s="44">
        <f t="shared" si="6"/>
        <v>0</v>
      </c>
      <c r="F60" s="57">
        <v>0.73</v>
      </c>
      <c r="G60" s="15"/>
      <c r="H60" s="16"/>
      <c r="I60" s="9">
        <f t="shared" si="1"/>
        <v>7.2309999999999999</v>
      </c>
      <c r="J60" s="9" t="e">
        <f t="shared" si="2"/>
        <v>#DIV/0!</v>
      </c>
      <c r="K60" s="44" t="s">
        <v>0</v>
      </c>
      <c r="L60" s="55" t="e">
        <f t="shared" si="3"/>
        <v>#DIV/0!</v>
      </c>
      <c r="M60" s="62" t="e">
        <f t="shared" si="4"/>
        <v>#DIV/0!</v>
      </c>
      <c r="N60" s="62" t="e">
        <f t="shared" si="5"/>
        <v>#DIV/0!</v>
      </c>
    </row>
    <row r="61" spans="1:14" x14ac:dyDescent="0.2">
      <c r="A61" s="37"/>
      <c r="B61" s="38"/>
      <c r="C61" s="38"/>
      <c r="D61" s="13"/>
      <c r="E61" s="44">
        <f t="shared" si="6"/>
        <v>0</v>
      </c>
      <c r="F61" s="57">
        <v>0.73</v>
      </c>
      <c r="G61" s="15"/>
      <c r="H61" s="16"/>
      <c r="I61" s="9">
        <f t="shared" si="1"/>
        <v>7.2309999999999999</v>
      </c>
      <c r="J61" s="9" t="e">
        <f t="shared" si="2"/>
        <v>#DIV/0!</v>
      </c>
      <c r="K61" s="44" t="s">
        <v>0</v>
      </c>
      <c r="L61" s="55" t="e">
        <f t="shared" si="3"/>
        <v>#DIV/0!</v>
      </c>
      <c r="M61" s="62" t="e">
        <f t="shared" si="4"/>
        <v>#DIV/0!</v>
      </c>
      <c r="N61" s="62" t="e">
        <f t="shared" si="5"/>
        <v>#DIV/0!</v>
      </c>
    </row>
    <row r="62" spans="1:14" x14ac:dyDescent="0.2">
      <c r="A62" s="37"/>
      <c r="B62" s="38"/>
      <c r="C62" s="38"/>
      <c r="D62" s="13"/>
      <c r="E62" s="44">
        <f t="shared" si="6"/>
        <v>0</v>
      </c>
      <c r="F62" s="57">
        <v>0.73</v>
      </c>
      <c r="G62" s="15"/>
      <c r="H62" s="16"/>
      <c r="I62" s="9">
        <f t="shared" si="1"/>
        <v>7.2309999999999999</v>
      </c>
      <c r="J62" s="9" t="e">
        <f t="shared" si="2"/>
        <v>#DIV/0!</v>
      </c>
      <c r="K62" s="44" t="s">
        <v>0</v>
      </c>
      <c r="L62" s="55" t="e">
        <f t="shared" si="3"/>
        <v>#DIV/0!</v>
      </c>
      <c r="M62" s="62" t="e">
        <f t="shared" si="4"/>
        <v>#DIV/0!</v>
      </c>
      <c r="N62" s="62" t="e">
        <f t="shared" si="5"/>
        <v>#DIV/0!</v>
      </c>
    </row>
    <row r="63" spans="1:14" s="12" customFormat="1" x14ac:dyDescent="0.2">
      <c r="A63" s="37"/>
      <c r="B63" s="38"/>
      <c r="C63" s="38"/>
      <c r="D63" s="13"/>
      <c r="E63" s="44">
        <f t="shared" si="6"/>
        <v>0</v>
      </c>
      <c r="F63" s="57">
        <v>0.73</v>
      </c>
      <c r="G63" s="15"/>
      <c r="H63" s="16"/>
      <c r="I63" s="9">
        <f t="shared" si="1"/>
        <v>7.2309999999999999</v>
      </c>
      <c r="J63" s="9" t="e">
        <f t="shared" si="2"/>
        <v>#DIV/0!</v>
      </c>
      <c r="K63" s="44" t="s">
        <v>0</v>
      </c>
      <c r="L63" s="55" t="e">
        <f t="shared" si="3"/>
        <v>#DIV/0!</v>
      </c>
      <c r="M63" s="62" t="e">
        <f t="shared" si="4"/>
        <v>#DIV/0!</v>
      </c>
      <c r="N63" s="62" t="e">
        <f t="shared" si="5"/>
        <v>#DIV/0!</v>
      </c>
    </row>
    <row r="64" spans="1:14" x14ac:dyDescent="0.2">
      <c r="A64" s="37"/>
      <c r="B64" s="38"/>
      <c r="C64" s="38"/>
      <c r="D64" s="13"/>
      <c r="E64" s="44">
        <f t="shared" si="6"/>
        <v>0</v>
      </c>
      <c r="F64" s="57">
        <v>0.73</v>
      </c>
      <c r="G64" s="15"/>
      <c r="H64" s="16"/>
      <c r="I64" s="9">
        <f t="shared" si="1"/>
        <v>7.2309999999999999</v>
      </c>
      <c r="J64" s="9" t="e">
        <f t="shared" si="2"/>
        <v>#DIV/0!</v>
      </c>
      <c r="K64" s="44" t="s">
        <v>0</v>
      </c>
      <c r="L64" s="55" t="e">
        <f t="shared" si="3"/>
        <v>#DIV/0!</v>
      </c>
      <c r="M64" s="62" t="e">
        <f t="shared" si="4"/>
        <v>#DIV/0!</v>
      </c>
      <c r="N64" s="62" t="e">
        <f t="shared" si="5"/>
        <v>#DIV/0!</v>
      </c>
    </row>
    <row r="65" spans="1:14" s="12" customFormat="1" x14ac:dyDescent="0.2">
      <c r="A65" s="37"/>
      <c r="B65" s="38"/>
      <c r="C65" s="38"/>
      <c r="D65" s="13"/>
      <c r="E65" s="44">
        <f t="shared" si="6"/>
        <v>0</v>
      </c>
      <c r="F65" s="57">
        <v>0.73</v>
      </c>
      <c r="G65" s="15"/>
      <c r="H65" s="16"/>
      <c r="I65" s="9">
        <f t="shared" si="1"/>
        <v>7.2309999999999999</v>
      </c>
      <c r="J65" s="9" t="e">
        <f t="shared" si="2"/>
        <v>#DIV/0!</v>
      </c>
      <c r="K65" s="44" t="s">
        <v>0</v>
      </c>
      <c r="L65" s="55" t="e">
        <f t="shared" si="3"/>
        <v>#DIV/0!</v>
      </c>
      <c r="M65" s="62" t="e">
        <f t="shared" si="4"/>
        <v>#DIV/0!</v>
      </c>
      <c r="N65" s="62" t="e">
        <f t="shared" si="5"/>
        <v>#DIV/0!</v>
      </c>
    </row>
    <row r="66" spans="1:14" x14ac:dyDescent="0.2">
      <c r="A66" s="37"/>
      <c r="B66" s="38"/>
      <c r="C66" s="38"/>
      <c r="D66" s="13"/>
      <c r="E66" s="44">
        <f t="shared" si="6"/>
        <v>0</v>
      </c>
      <c r="F66" s="57">
        <v>0.73</v>
      </c>
      <c r="G66" s="15"/>
      <c r="H66" s="16"/>
      <c r="I66" s="9">
        <f t="shared" si="1"/>
        <v>7.2309999999999999</v>
      </c>
      <c r="J66" s="9" t="e">
        <f t="shared" si="2"/>
        <v>#DIV/0!</v>
      </c>
      <c r="K66" s="44" t="s">
        <v>0</v>
      </c>
      <c r="L66" s="55" t="e">
        <f t="shared" si="3"/>
        <v>#DIV/0!</v>
      </c>
      <c r="M66" s="62" t="e">
        <f t="shared" si="4"/>
        <v>#DIV/0!</v>
      </c>
      <c r="N66" s="62" t="e">
        <f t="shared" si="5"/>
        <v>#DIV/0!</v>
      </c>
    </row>
    <row r="67" spans="1:14" x14ac:dyDescent="0.2">
      <c r="A67" s="37"/>
      <c r="B67" s="38"/>
      <c r="C67" s="38"/>
      <c r="D67" s="13"/>
      <c r="E67" s="44">
        <f t="shared" si="6"/>
        <v>0</v>
      </c>
      <c r="F67" s="57">
        <v>0.73</v>
      </c>
      <c r="G67" s="15"/>
      <c r="H67" s="16"/>
      <c r="I67" s="9">
        <f t="shared" si="1"/>
        <v>7.2309999999999999</v>
      </c>
      <c r="J67" s="9" t="e">
        <f t="shared" si="2"/>
        <v>#DIV/0!</v>
      </c>
      <c r="K67" s="44" t="s">
        <v>0</v>
      </c>
      <c r="L67" s="55" t="e">
        <f t="shared" si="3"/>
        <v>#DIV/0!</v>
      </c>
      <c r="M67" s="62" t="e">
        <f t="shared" si="4"/>
        <v>#DIV/0!</v>
      </c>
      <c r="N67" s="62" t="e">
        <f t="shared" si="5"/>
        <v>#DIV/0!</v>
      </c>
    </row>
    <row r="68" spans="1:14" x14ac:dyDescent="0.2">
      <c r="A68" s="37"/>
      <c r="B68" s="38"/>
      <c r="C68" s="38"/>
      <c r="D68" s="13"/>
      <c r="E68" s="44">
        <f t="shared" si="6"/>
        <v>0</v>
      </c>
      <c r="F68" s="57">
        <v>0.73</v>
      </c>
      <c r="G68" s="15"/>
      <c r="H68" s="16"/>
      <c r="I68" s="9">
        <f t="shared" si="1"/>
        <v>7.2309999999999999</v>
      </c>
      <c r="J68" s="9" t="e">
        <f t="shared" si="2"/>
        <v>#DIV/0!</v>
      </c>
      <c r="K68" s="44" t="s">
        <v>0</v>
      </c>
      <c r="L68" s="55" t="e">
        <f t="shared" si="3"/>
        <v>#DIV/0!</v>
      </c>
      <c r="M68" s="62" t="e">
        <f t="shared" si="4"/>
        <v>#DIV/0!</v>
      </c>
      <c r="N68" s="62" t="e">
        <f t="shared" si="5"/>
        <v>#DIV/0!</v>
      </c>
    </row>
  </sheetData>
  <sheetProtection insertRows="0" selectLockedCells="1"/>
  <mergeCells count="2">
    <mergeCell ref="A1:B1"/>
    <mergeCell ref="C1:D1"/>
  </mergeCells>
  <conditionalFormatting sqref="G7:G68">
    <cfRule type="cellIs" dxfId="9" priority="9" operator="lessThan">
      <formula>0.399</formula>
    </cfRule>
    <cfRule type="cellIs" dxfId="8" priority="10" operator="greaterThan">
      <formula>0.8</formula>
    </cfRule>
  </conditionalFormatting>
  <conditionalFormatting sqref="H7:H68">
    <cfRule type="cellIs" dxfId="7" priority="5" operator="greaterThan">
      <formula>10</formula>
    </cfRule>
    <cfRule type="cellIs" dxfId="6" priority="6" operator="lessThan">
      <formula>6.5</formula>
    </cfRule>
  </conditionalFormatting>
  <conditionalFormatting sqref="I7:I68">
    <cfRule type="cellIs" dxfId="5" priority="20" operator="lessThan">
      <formula>90</formula>
    </cfRule>
  </conditionalFormatting>
  <conditionalFormatting sqref="J7:J68">
    <cfRule type="cellIs" dxfId="4" priority="8" operator="lessThan">
      <formula>52.5</formula>
    </cfRule>
  </conditionalFormatting>
  <conditionalFormatting sqref="K7:K68">
    <cfRule type="cellIs" dxfId="3" priority="3" operator="equal">
      <formula>"Y"</formula>
    </cfRule>
  </conditionalFormatting>
  <conditionalFormatting sqref="L7:L68">
    <cfRule type="cellIs" dxfId="2" priority="25" operator="equal">
      <formula>"N"</formula>
    </cfRule>
  </conditionalFormatting>
  <conditionalFormatting sqref="M7:M68">
    <cfRule type="cellIs" dxfId="1" priority="2" operator="equal">
      <formula>"N"</formula>
    </cfRule>
  </conditionalFormatting>
  <conditionalFormatting sqref="N7:N68">
    <cfRule type="cellIs" dxfId="0" priority="1" operator="equal">
      <formula>"N"</formula>
    </cfRule>
  </conditionalFormatting>
  <dataValidations count="1">
    <dataValidation type="custom" allowBlank="1" showInputMessage="1" showErrorMessage="1" sqref="E69:E81" xr:uid="{00000000-0002-0000-0100-000000000000}">
      <formula1>""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Carcass</vt:lpstr>
      <vt:lpstr>Ultrasound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</dc:creator>
  <cp:lastModifiedBy>Malisani, Rose</cp:lastModifiedBy>
  <cp:lastPrinted>2017-02-27T20:51:14Z</cp:lastPrinted>
  <dcterms:created xsi:type="dcterms:W3CDTF">2009-08-07T15:23:27Z</dcterms:created>
  <dcterms:modified xsi:type="dcterms:W3CDTF">2024-07-24T22:02:16Z</dcterms:modified>
</cp:coreProperties>
</file>